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ate1904="1" codeName="ThisWorkbook" autoCompressPictures="0" defaultThemeVersion="124226"/>
  <mc:AlternateContent xmlns:mc="http://schemas.openxmlformats.org/markup-compatibility/2006">
    <mc:Choice Requires="x15">
      <x15ac:absPath xmlns:x15ac="http://schemas.microsoft.com/office/spreadsheetml/2010/11/ac" url="C:\Users\irighetti\Desktop\"/>
    </mc:Choice>
  </mc:AlternateContent>
  <xr:revisionPtr revIDLastSave="0" documentId="8_{5E89B242-863F-4E84-ACD5-2BAD4FEEA728}" xr6:coauthVersionLast="31" xr6:coauthVersionMax="31" xr10:uidLastSave="{00000000-0000-0000-0000-000000000000}"/>
  <bookViews>
    <workbookView xWindow="0" yWindow="0" windowWidth="20490" windowHeight="6045" tabRatio="1000" activeTab="2" xr2:uid="{00000000-000D-0000-FFFF-FFFF00000000}"/>
  </bookViews>
  <sheets>
    <sheet name="Instrucciones " sheetId="11" r:id="rId1"/>
    <sheet name="Precios Sociales y Factores" sheetId="19" r:id="rId2"/>
    <sheet name="Cálculos Demanda y Ahorros" sheetId="14" r:id="rId3"/>
    <sheet name="Inversión y costos OyM Social" sheetId="18" r:id="rId4"/>
    <sheet name="Evaluación Económica" sheetId="17" r:id="rId5"/>
  </sheets>
  <definedNames>
    <definedName name="AÑOS_DE_USO">#REF!</definedName>
    <definedName name="AÑOSUSOSE">#REF!</definedName>
    <definedName name="_xlnm.Print_Area" localSheetId="2">'Cálculos Demanda y Ahorros'!$A$1:$P$38</definedName>
    <definedName name="_xlnm.Print_Area" localSheetId="4">'Evaluación Económica'!$A$1:$F$37</definedName>
    <definedName name="_xlnm.Print_Area" localSheetId="0">'Instrucciones '!$B$1:$I$26</definedName>
    <definedName name="_xlnm.Print_Area" localSheetId="3">'Inversión y costos OyM Social'!$A$1:$G$35</definedName>
    <definedName name="_xlnm.Print_Area" localSheetId="1">'Precios Sociales y Factores'!$A$1:$F$48</definedName>
    <definedName name="BOMBA_DE_CALOR">#REF!</definedName>
    <definedName name="CALDERA_BIOMASA">#REF!</definedName>
    <definedName name="CALDERA_CONDENSACIÓN">#REF!</definedName>
    <definedName name="CALDERA_DIESEL">#REF!</definedName>
    <definedName name="CALDERA_GAS">#REF!</definedName>
    <definedName name="CALDERA_LEÑA">#REF!</definedName>
    <definedName name="CALEFON">#REF!</definedName>
    <definedName name="ENERGÉTICO">#REF!</definedName>
    <definedName name="Incli_0">#REF!</definedName>
    <definedName name="Incli_10">#REF!</definedName>
    <definedName name="Incli_15">#REF!</definedName>
    <definedName name="Incli_20">#REF!</definedName>
    <definedName name="Incli_25">#REF!</definedName>
    <definedName name="Incli_30">#REF!</definedName>
    <definedName name="Incli_35">#REF!</definedName>
    <definedName name="Incli_40">#REF!</definedName>
    <definedName name="Incli_45">#REF!</definedName>
    <definedName name="Incli_5">#REF!</definedName>
    <definedName name="Incli_50">#REF!</definedName>
    <definedName name="Incli_55">#REF!</definedName>
    <definedName name="Incli_60">#REF!</definedName>
    <definedName name="Incli_65">#REF!</definedName>
    <definedName name="Incli_70">#REF!</definedName>
    <definedName name="Incli_75">#REF!</definedName>
    <definedName name="Incli_80">#REF!</definedName>
    <definedName name="Incli_85">#REF!</definedName>
    <definedName name="Incli_90">#REF!</definedName>
    <definedName name="Inclinación" localSheetId="2">#REF!</definedName>
    <definedName name="Inclinación">#REF!</definedName>
    <definedName name="Matriz_1" localSheetId="2">#REF!</definedName>
    <definedName name="Matriz_1">#REF!</definedName>
    <definedName name="MATRIZENERGÉTICO">#REF!</definedName>
    <definedName name="PCI">#REF!</definedName>
    <definedName name="PIBOTE">#REF!</definedName>
    <definedName name="PRECIO" localSheetId="2">#REF!</definedName>
    <definedName name="PRECIO">#REF!</definedName>
    <definedName name="RAD_GLOBAL">#REF!</definedName>
    <definedName name="RESISTENCIA_ELÉCTRICA">#REF!</definedName>
    <definedName name="SISTEMA_ACTUAL">#REF!</definedName>
    <definedName name="SISTEMA_ENERGÉTICO">#REF!</definedName>
    <definedName name="SISTEMAAUXILIARELEGIDO1">INDIRECT(SUBSTITUTE(#REF!," ","_"))</definedName>
    <definedName name="SISTEMAAUXILIARELEGIDO2">INDIRECT(SUBSTITUTE(#REF!," ","_"))</definedName>
    <definedName name="SISTEMAAUXILIARELEGIDO3">INDIRECT(SUBSTITUTE(#REF!," ","_"))</definedName>
    <definedName name="SISTEMAENERGÉTICOACTUALELEGIDO">INDIRECT(SUBSTITUTE(#REF!," ","_"))</definedName>
    <definedName name="T_AMBIENTE">#REF!</definedName>
    <definedName name="TAGUA_RED">#REF!</definedName>
    <definedName name="TIPO_DE_ESTABLECIMIENTO">#REF!</definedName>
    <definedName name="UNIDADES_PCI">#REF!</definedName>
    <definedName name="UNIDADES_PRECIO">#REF!</definedName>
    <definedName name="VARIACIÓN_PRECIO">#REF!</definedName>
  </definedNames>
  <calcPr calcId="179017"/>
</workbook>
</file>

<file path=xl/calcChain.xml><?xml version="1.0" encoding="utf-8"?>
<calcChain xmlns="http://schemas.openxmlformats.org/spreadsheetml/2006/main">
  <c r="F6" i="18" l="1"/>
  <c r="G16" i="14" l="1"/>
  <c r="E16" i="18"/>
  <c r="G16" i="18" s="1"/>
  <c r="E11" i="18"/>
  <c r="E6" i="18" l="1"/>
  <c r="G6" i="18" s="1"/>
  <c r="D10" i="14" l="1"/>
  <c r="G23" i="14" s="1"/>
  <c r="C23" i="14" l="1"/>
  <c r="D35" i="14" s="1"/>
  <c r="C22" i="14"/>
  <c r="D30" i="14" s="1"/>
  <c r="M14" i="14" l="1"/>
  <c r="C8" i="17" s="1"/>
  <c r="E35" i="17" s="1"/>
  <c r="G14" i="14"/>
  <c r="C7" i="17" s="1"/>
  <c r="E33" i="17" s="1"/>
  <c r="M16" i="14" l="1"/>
  <c r="N23" i="14" s="1"/>
  <c r="H23" i="14" l="1"/>
  <c r="I23" i="14" s="1"/>
  <c r="J23" i="14" s="1"/>
  <c r="D2" i="17"/>
  <c r="A1" i="17"/>
  <c r="A1" i="18" l="1"/>
  <c r="F35" i="17" l="1"/>
  <c r="F33" i="17"/>
  <c r="D8" i="17"/>
  <c r="D7" i="17"/>
  <c r="N32" i="14"/>
  <c r="D27" i="18"/>
  <c r="E27" i="18" s="1"/>
  <c r="D28" i="18"/>
  <c r="E28" i="18" s="1"/>
  <c r="E29" i="18"/>
  <c r="F11" i="18"/>
  <c r="F12" i="18"/>
  <c r="F7" i="18"/>
  <c r="E7" i="18"/>
  <c r="E19" i="18"/>
  <c r="G19" i="18" s="1"/>
  <c r="E15" i="18"/>
  <c r="G15" i="18" s="1"/>
  <c r="E14" i="18"/>
  <c r="G14" i="18" s="1"/>
  <c r="E12" i="18"/>
  <c r="E13" i="18"/>
  <c r="G13" i="18" s="1"/>
  <c r="E10" i="18"/>
  <c r="G10" i="18" s="1"/>
  <c r="E9" i="18"/>
  <c r="E8" i="18"/>
  <c r="E17" i="18" l="1"/>
  <c r="G8" i="18"/>
  <c r="G12" i="18"/>
  <c r="N31" i="14"/>
  <c r="F36" i="17"/>
  <c r="N29" i="14"/>
  <c r="N25" i="14"/>
  <c r="N35" i="14"/>
  <c r="N28" i="14"/>
  <c r="N24" i="14"/>
  <c r="N34" i="14"/>
  <c r="N27" i="14"/>
  <c r="N37" i="14"/>
  <c r="N33" i="14"/>
  <c r="N30" i="14"/>
  <c r="N26" i="14"/>
  <c r="N36" i="14"/>
  <c r="D6" i="17"/>
  <c r="G9" i="18"/>
  <c r="G7" i="18"/>
  <c r="B27" i="17" s="1"/>
  <c r="G11" i="18"/>
  <c r="F34" i="17"/>
  <c r="G17" i="18" l="1"/>
  <c r="B12" i="17" s="1"/>
  <c r="O36" i="14"/>
  <c r="P36" i="14" s="1"/>
  <c r="O34" i="14"/>
  <c r="P34" i="14" s="1"/>
  <c r="O32" i="14"/>
  <c r="P32" i="14" s="1"/>
  <c r="O30" i="14"/>
  <c r="P30" i="14" s="1"/>
  <c r="O28" i="14"/>
  <c r="P28" i="14" s="1"/>
  <c r="O26" i="14"/>
  <c r="P26" i="14" s="1"/>
  <c r="O24" i="14"/>
  <c r="P24" i="14" s="1"/>
  <c r="O37" i="14"/>
  <c r="P37" i="14" s="1"/>
  <c r="O35" i="14"/>
  <c r="P35" i="14" s="1"/>
  <c r="O31" i="14"/>
  <c r="P31" i="14" s="1"/>
  <c r="O29" i="14"/>
  <c r="P29" i="14" s="1"/>
  <c r="O25" i="14"/>
  <c r="P25" i="14" s="1"/>
  <c r="O33" i="14"/>
  <c r="P33" i="14" s="1"/>
  <c r="O27" i="14"/>
  <c r="P27" i="14" s="1"/>
  <c r="O23" i="14"/>
  <c r="P23" i="14" s="1"/>
  <c r="D13" i="17" s="1"/>
  <c r="F12" i="17" l="1"/>
  <c r="H27" i="14"/>
  <c r="M23" i="14" l="1"/>
  <c r="C13" i="17" s="1"/>
  <c r="H34" i="14"/>
  <c r="H26" i="14"/>
  <c r="H33" i="14"/>
  <c r="H25" i="14"/>
  <c r="H36" i="14"/>
  <c r="H28" i="14"/>
  <c r="H32" i="14"/>
  <c r="H24" i="14"/>
  <c r="H31" i="14"/>
  <c r="H30" i="14"/>
  <c r="H37" i="14"/>
  <c r="H29" i="14"/>
  <c r="H35" i="14"/>
  <c r="M24" i="14" l="1"/>
  <c r="M26" i="14" s="1"/>
  <c r="M28" i="14" s="1"/>
  <c r="M30" i="14" s="1"/>
  <c r="M32" i="14" s="1"/>
  <c r="M34" i="14" s="1"/>
  <c r="M36" i="14" s="1"/>
  <c r="M25" i="14"/>
  <c r="M27" i="14" s="1"/>
  <c r="M29" i="14" s="1"/>
  <c r="M31" i="14" s="1"/>
  <c r="M33" i="14" s="1"/>
  <c r="M35" i="14" s="1"/>
  <c r="M37" i="14" s="1"/>
  <c r="G24" i="14" l="1"/>
  <c r="C14" i="17" s="1"/>
  <c r="I24" i="14" l="1"/>
  <c r="J24" i="14" s="1"/>
  <c r="I37" i="14"/>
  <c r="J37" i="14" s="1"/>
  <c r="D27" i="17" s="1"/>
  <c r="I29" i="14"/>
  <c r="I36" i="14"/>
  <c r="I28" i="14"/>
  <c r="I31" i="14"/>
  <c r="I34" i="14"/>
  <c r="I26" i="14"/>
  <c r="I30" i="14"/>
  <c r="I35" i="14"/>
  <c r="I33" i="14"/>
  <c r="I27" i="14"/>
  <c r="I25" i="14"/>
  <c r="I32" i="14"/>
  <c r="G25" i="14"/>
  <c r="C15" i="17" s="1"/>
  <c r="C30" i="18"/>
  <c r="G26" i="14" l="1"/>
  <c r="C16" i="17" s="1"/>
  <c r="G27" i="14" l="1"/>
  <c r="C17" i="17" s="1"/>
  <c r="G28" i="14" l="1"/>
  <c r="C18" i="17" s="1"/>
  <c r="E30" i="18"/>
  <c r="E13" i="17" l="1"/>
  <c r="E14" i="17" s="1"/>
  <c r="E15" i="17" s="1"/>
  <c r="E16" i="17" s="1"/>
  <c r="E17" i="17" s="1"/>
  <c r="E18" i="17" s="1"/>
  <c r="E19" i="17" s="1"/>
  <c r="E20" i="17" s="1"/>
  <c r="E21" i="17" s="1"/>
  <c r="E22" i="17" s="1"/>
  <c r="E23" i="17" s="1"/>
  <c r="E24" i="17" s="1"/>
  <c r="E25" i="17" s="1"/>
  <c r="E26" i="17" s="1"/>
  <c r="E27" i="17" s="1"/>
  <c r="F13" i="17"/>
  <c r="G29" i="14"/>
  <c r="C19" i="17" s="1"/>
  <c r="G30" i="14" l="1"/>
  <c r="C20" i="17" s="1"/>
  <c r="G31" i="14" l="1"/>
  <c r="C21" i="17" s="1"/>
  <c r="A2" i="17"/>
  <c r="G32" i="14" l="1"/>
  <c r="C22" i="17" s="1"/>
  <c r="G33" i="14" l="1"/>
  <c r="C23" i="17" s="1"/>
  <c r="G34" i="14" l="1"/>
  <c r="C24" i="17" s="1"/>
  <c r="G35" i="14" l="1"/>
  <c r="C25" i="17" s="1"/>
  <c r="G36" i="14" l="1"/>
  <c r="C26" i="17" s="1"/>
  <c r="G37" i="14" l="1"/>
  <c r="C27" i="17" s="1"/>
  <c r="F27" i="17" s="1"/>
  <c r="D14" i="17" l="1"/>
  <c r="F14" i="17" s="1"/>
  <c r="J25" i="14" l="1"/>
  <c r="D15" i="17" s="1"/>
  <c r="F15" i="17" s="1"/>
  <c r="J26" i="14" l="1"/>
  <c r="D16" i="17" l="1"/>
  <c r="F16" i="17" s="1"/>
  <c r="J27" i="14"/>
  <c r="D17" i="17" l="1"/>
  <c r="F17" i="17" s="1"/>
  <c r="J28" i="14"/>
  <c r="D18" i="17" l="1"/>
  <c r="F18" i="17" s="1"/>
  <c r="J29" i="14"/>
  <c r="D19" i="17" l="1"/>
  <c r="F19" i="17" s="1"/>
  <c r="J30" i="14"/>
  <c r="D20" i="17" l="1"/>
  <c r="F20" i="17" s="1"/>
  <c r="J31" i="14"/>
  <c r="D21" i="17" l="1"/>
  <c r="F21" i="17" s="1"/>
  <c r="J32" i="14"/>
  <c r="D22" i="17" l="1"/>
  <c r="F22" i="17" s="1"/>
  <c r="J33" i="14"/>
  <c r="D23" i="17" l="1"/>
  <c r="F23" i="17" s="1"/>
  <c r="J34" i="14"/>
  <c r="D24" i="17" s="1"/>
  <c r="F24" i="17" s="1"/>
  <c r="J35" i="14" l="1"/>
  <c r="D25" i="17" l="1"/>
  <c r="F25" i="17" s="1"/>
  <c r="J36" i="14"/>
  <c r="D26" i="17" l="1"/>
  <c r="F26" i="17" s="1"/>
  <c r="F29" i="17" s="1"/>
  <c r="F30"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lvelez</author>
  </authors>
  <commentList>
    <comment ref="C5" authorId="0" shapeId="0" xr:uid="{00000000-0006-0000-0300-000001000000}">
      <text>
        <r>
          <rPr>
            <b/>
            <sz val="9"/>
            <color indexed="81"/>
            <rFont val="Tahoma"/>
            <charset val="1"/>
          </rPr>
          <t>Ingresar valores en los ítems mencionados cuando corresponda.</t>
        </r>
      </text>
    </comment>
  </commentList>
</comments>
</file>

<file path=xl/sharedStrings.xml><?xml version="1.0" encoding="utf-8"?>
<sst xmlns="http://schemas.openxmlformats.org/spreadsheetml/2006/main" count="209" uniqueCount="166">
  <si>
    <t>INSTRUCCIONES</t>
  </si>
  <si>
    <t>A continuación se enumeran consideraciones para la utilización de ésta:</t>
  </si>
  <si>
    <t>Año 1</t>
  </si>
  <si>
    <t>Año 2</t>
  </si>
  <si>
    <t>Año 3</t>
  </si>
  <si>
    <t>Año 4</t>
  </si>
  <si>
    <t>Año 5</t>
  </si>
  <si>
    <t>Año 6</t>
  </si>
  <si>
    <t>Año 7</t>
  </si>
  <si>
    <t>Año 8</t>
  </si>
  <si>
    <t>Año 9</t>
  </si>
  <si>
    <t>Año 10</t>
  </si>
  <si>
    <t>Año 11</t>
  </si>
  <si>
    <t>Año 12</t>
  </si>
  <si>
    <t>Año 13</t>
  </si>
  <si>
    <t>Año 14</t>
  </si>
  <si>
    <t>Año 15</t>
  </si>
  <si>
    <t>TON CO2/año</t>
  </si>
  <si>
    <t>Precios Sociales</t>
  </si>
  <si>
    <r>
      <t>Precio Social del CO</t>
    </r>
    <r>
      <rPr>
        <b/>
        <vertAlign val="subscript"/>
        <sz val="10"/>
        <rFont val="Calibri"/>
        <family val="2"/>
        <scheme val="minor"/>
      </rPr>
      <t>2</t>
    </r>
  </si>
  <si>
    <t>RUBROS</t>
  </si>
  <si>
    <t>TOTALES</t>
  </si>
  <si>
    <t>Tasa Social de Descuento</t>
  </si>
  <si>
    <t>I. RESUMEN DE VARIABLES PARA CÁLCULOS</t>
  </si>
  <si>
    <t>AÑOS (Horizonte de Evaluación)</t>
  </si>
  <si>
    <t>Cuantifiación del CO2</t>
  </si>
  <si>
    <t>Factor de Corrección Mano de Obra</t>
  </si>
  <si>
    <t>Mano de Obra Calificada</t>
  </si>
  <si>
    <t>Mano de Obra Semi-Calificada</t>
  </si>
  <si>
    <t>Mano de Obra No califica</t>
  </si>
  <si>
    <t>Factor de Correción de la Divisa</t>
  </si>
  <si>
    <t>Nombre del Proyecto:</t>
  </si>
  <si>
    <t xml:space="preserve">Código BIP: </t>
  </si>
  <si>
    <t>V. EVALUACIÓN ECONÓMICA  (en $)</t>
  </si>
  <si>
    <t>Beneficios Sociales</t>
  </si>
  <si>
    <t>Costos Sociales</t>
  </si>
  <si>
    <t xml:space="preserve">Flujo Neto  Social </t>
  </si>
  <si>
    <t>Año</t>
  </si>
  <si>
    <t>Operación y mantenimiento</t>
  </si>
  <si>
    <t>I. Resumen de Variables para Cálculos</t>
  </si>
  <si>
    <r>
      <rPr>
        <b/>
        <sz val="11"/>
        <rFont val="Calibri"/>
        <family val="2"/>
        <scheme val="minor"/>
      </rPr>
      <t>1</t>
    </r>
    <r>
      <rPr>
        <sz val="11"/>
        <rFont val="Calibri"/>
        <family val="2"/>
        <scheme val="minor"/>
      </rPr>
      <t xml:space="preserve">. Los datos que deben ser ingresados corresponden a las celdas predefinidas de </t>
    </r>
    <r>
      <rPr>
        <b/>
        <sz val="11"/>
        <color theme="1"/>
        <rFont val="Calibri"/>
        <family val="2"/>
        <scheme val="minor"/>
      </rPr>
      <t>color blanco</t>
    </r>
    <r>
      <rPr>
        <sz val="11"/>
        <rFont val="Calibri"/>
        <family val="2"/>
        <scheme val="minor"/>
      </rPr>
      <t>. Las demás celdas están bloquedas o protegidas.</t>
    </r>
  </si>
  <si>
    <t>http://www.minenergia.cl/exploradorsolar</t>
  </si>
  <si>
    <t>Factores de Emisión</t>
  </si>
  <si>
    <t>Unidad</t>
  </si>
  <si>
    <t>VAN SOCIAL</t>
  </si>
  <si>
    <t>TIR SOCIAL</t>
  </si>
  <si>
    <t>PRECIOS SOCIALES</t>
  </si>
  <si>
    <t>Valor</t>
  </si>
  <si>
    <t>Fuente: Ministerio de Desarrollo Social.</t>
  </si>
  <si>
    <t>Factor</t>
  </si>
  <si>
    <t xml:space="preserve">Precios de Mercado </t>
  </si>
  <si>
    <t>TOTAL ANUAL $</t>
  </si>
  <si>
    <t>Gas Liquado de Petróleo</t>
  </si>
  <si>
    <t>$/15 kg</t>
  </si>
  <si>
    <t>$/kg</t>
  </si>
  <si>
    <t xml:space="preserve">II. CÁLCULOS </t>
  </si>
  <si>
    <t xml:space="preserve">II. Cálculos </t>
  </si>
  <si>
    <t>AHORRO GAS - APORTE SST</t>
  </si>
  <si>
    <t>kg CO2/año</t>
  </si>
  <si>
    <t>Mejoramiento redes intradomiciliarias</t>
  </si>
  <si>
    <t>Fuente: Huella de Carbono Ministerio de Energía. ww.huelladecarbono.minenergia.cl</t>
  </si>
  <si>
    <t>kWh anual</t>
  </si>
  <si>
    <t>kg año</t>
  </si>
  <si>
    <t>kg CO2 / kg comb</t>
  </si>
  <si>
    <t>Kcal / kg</t>
  </si>
  <si>
    <t>Área apertura colector</t>
  </si>
  <si>
    <t>m2</t>
  </si>
  <si>
    <t>Eficiencia óptica colector</t>
  </si>
  <si>
    <t>Coeficiente de pérdidas térmicas del colector</t>
  </si>
  <si>
    <t>Eficiencia del SAA (Calefón a GLP)</t>
  </si>
  <si>
    <t>FACTORES Y VALORES FIJOS</t>
  </si>
  <si>
    <r>
      <t>$ / ton CO</t>
    </r>
    <r>
      <rPr>
        <vertAlign val="subscript"/>
        <sz val="10"/>
        <rFont val="Calibri"/>
        <family val="2"/>
        <scheme val="minor"/>
      </rPr>
      <t>2</t>
    </r>
  </si>
  <si>
    <t>Total sin IVA</t>
  </si>
  <si>
    <t>Redes circuito secundario con aislación y protecciones</t>
  </si>
  <si>
    <t>Ahorro GAS por Aporte SST</t>
  </si>
  <si>
    <r>
      <t>Diminución del CO</t>
    </r>
    <r>
      <rPr>
        <b/>
        <vertAlign val="subscript"/>
        <sz val="11"/>
        <rFont val="Calibri"/>
        <family val="2"/>
        <scheme val="minor"/>
      </rPr>
      <t>2</t>
    </r>
    <r>
      <rPr>
        <b/>
        <sz val="11"/>
        <rFont val="Calibri"/>
        <family val="2"/>
        <scheme val="minor"/>
      </rPr>
      <t xml:space="preserve"> equivalente</t>
    </r>
  </si>
  <si>
    <t>Ahorro Anual en la Cuenta de Gas (Valor Privado) por vivienda</t>
  </si>
  <si>
    <t>Mano de obra instalacion sistema</t>
  </si>
  <si>
    <t>Factor de corrección</t>
  </si>
  <si>
    <t>N° Soluciones 
(N° viviendas)</t>
  </si>
  <si>
    <t>Valor Social $</t>
  </si>
  <si>
    <t>Valor Privado
(sin IVA) $</t>
  </si>
  <si>
    <t>-</t>
  </si>
  <si>
    <t>Factor de 
corrección</t>
  </si>
  <si>
    <t>Mano de Obra Calificada (1 persona)</t>
  </si>
  <si>
    <t>Mano de Obra Semi-Calificada (1 persona)</t>
  </si>
  <si>
    <t>litros/año</t>
  </si>
  <si>
    <t>TON 
CO2/año</t>
  </si>
  <si>
    <t>N°</t>
  </si>
  <si>
    <t>Número de Viviendas Beneficiadas</t>
  </si>
  <si>
    <t>III. Inversión a Precios Sociales</t>
  </si>
  <si>
    <t>IV. COSTOS DE MANTENIMIENTO ANUALES A PRECIOS SOCIALES</t>
  </si>
  <si>
    <t>1.2 Fecha del precio del gas</t>
  </si>
  <si>
    <t>3. Kilos de gas ahorrados</t>
  </si>
  <si>
    <t>4. Número de viviendas</t>
  </si>
  <si>
    <t>$ /año</t>
  </si>
  <si>
    <t>ACS producida por el SST (lt/año)</t>
  </si>
  <si>
    <t>Estructura a piso y cierre perimetral</t>
  </si>
  <si>
    <t>Proyectos para Suministro de Agua Caliente Sanitaria Sector Rural</t>
  </si>
  <si>
    <t>%</t>
  </si>
  <si>
    <r>
      <t>W/m</t>
    </r>
    <r>
      <rPr>
        <vertAlign val="superscript"/>
        <sz val="10"/>
        <rFont val="Calibri"/>
        <family val="2"/>
        <scheme val="minor"/>
      </rPr>
      <t>2</t>
    </r>
    <r>
      <rPr>
        <sz val="10"/>
        <rFont val="Calibri"/>
        <family val="2"/>
        <scheme val="minor"/>
      </rPr>
      <t>K</t>
    </r>
  </si>
  <si>
    <t xml:space="preserve">B. AGUA CALIENTE SANITARIA PRODUCIDA POR EL SISTEMA SOLAR TÉRMICO </t>
  </si>
  <si>
    <t>Bomba presurizadora</t>
  </si>
  <si>
    <t>Poder Calorífico</t>
  </si>
  <si>
    <t>PCI gas licuado</t>
  </si>
  <si>
    <t>PCI Energía eléctrica</t>
  </si>
  <si>
    <t>Kcal/kWh</t>
  </si>
  <si>
    <r>
      <rPr>
        <b/>
        <vertAlign val="superscript"/>
        <sz val="11"/>
        <rFont val="Calibri"/>
        <family val="2"/>
        <scheme val="minor"/>
      </rPr>
      <t>2</t>
    </r>
    <r>
      <rPr>
        <vertAlign val="superscript"/>
        <sz val="11"/>
        <rFont val="Calibri"/>
        <family val="2"/>
        <scheme val="minor"/>
      </rPr>
      <t xml:space="preserve"> </t>
    </r>
    <r>
      <rPr>
        <sz val="11"/>
        <rFont val="Calibri"/>
        <family val="2"/>
        <scheme val="minor"/>
      </rPr>
      <t xml:space="preserve">Se estima a patir de una estándar de 40 lt/d/persona. </t>
    </r>
  </si>
  <si>
    <r>
      <rPr>
        <b/>
        <vertAlign val="superscript"/>
        <sz val="11"/>
        <rFont val="Calibri"/>
        <family val="2"/>
        <scheme val="minor"/>
      </rPr>
      <t>3</t>
    </r>
    <r>
      <rPr>
        <vertAlign val="superscript"/>
        <sz val="11"/>
        <rFont val="Calibri"/>
        <family val="2"/>
        <scheme val="minor"/>
      </rPr>
      <t xml:space="preserve"> </t>
    </r>
    <r>
      <rPr>
        <sz val="11"/>
        <rFont val="Calibri"/>
        <family val="2"/>
        <scheme val="minor"/>
      </rPr>
      <t>Se obtiene del Explorador Solar</t>
    </r>
  </si>
  <si>
    <r>
      <t>DISMINUCIÓN DEL CO</t>
    </r>
    <r>
      <rPr>
        <b/>
        <vertAlign val="subscript"/>
        <sz val="11"/>
        <rFont val="Calibri"/>
        <family val="2"/>
        <scheme val="minor"/>
      </rPr>
      <t>2</t>
    </r>
    <r>
      <rPr>
        <b/>
        <sz val="11"/>
        <rFont val="Calibri"/>
        <family val="2"/>
        <scheme val="minor"/>
      </rPr>
      <t xml:space="preserve"> EQ por año</t>
    </r>
  </si>
  <si>
    <r>
      <t xml:space="preserve">1. Precio del gas 15 Kg (con Iva) </t>
    </r>
    <r>
      <rPr>
        <b/>
        <vertAlign val="superscript"/>
        <sz val="12"/>
        <rFont val="Calibri"/>
        <family val="2"/>
        <scheme val="minor"/>
      </rPr>
      <t>1</t>
    </r>
  </si>
  <si>
    <t>Valor de Mercado</t>
  </si>
  <si>
    <t>La presente es una herramienta para la Evaluación Socioeconómica de proyectos de Suministro de Agua Caliente Sanitaria para viviendas del sector Rural</t>
  </si>
  <si>
    <t>SISTEMA SOLAR TÉRMICO:</t>
  </si>
  <si>
    <r>
      <t>A. DEMANDA PROMEDIO DE AGUA CALIENTE SANITARIA DE LA VIVIENDA</t>
    </r>
    <r>
      <rPr>
        <b/>
        <vertAlign val="superscript"/>
        <sz val="12"/>
        <rFont val="Calibri"/>
        <family val="2"/>
        <scheme val="minor"/>
      </rPr>
      <t>2</t>
    </r>
  </si>
  <si>
    <t>Costo del Sistema Solar Térmico Tamaño 1</t>
  </si>
  <si>
    <t>Costo del Sistema Solar Térmico Tamaño 2</t>
  </si>
  <si>
    <t>Sistema Solar Térmico (Lts)</t>
  </si>
  <si>
    <t xml:space="preserve">1.1 Precio del gas por Kg </t>
  </si>
  <si>
    <t>Litros</t>
  </si>
  <si>
    <r>
      <rPr>
        <b/>
        <vertAlign val="superscript"/>
        <sz val="11"/>
        <rFont val="Calibri"/>
        <family val="2"/>
        <scheme val="minor"/>
      </rPr>
      <t>1</t>
    </r>
    <r>
      <rPr>
        <sz val="11"/>
        <rFont val="Calibri"/>
        <family val="2"/>
        <scheme val="minor"/>
      </rPr>
      <t xml:space="preserve"> Se obtiene de la página web www.gasenlinea.cl</t>
    </r>
  </si>
  <si>
    <t>Calefont Solar con gabinete seguridad</t>
  </si>
  <si>
    <r>
      <rPr>
        <b/>
        <sz val="11"/>
        <rFont val="Calibri"/>
        <family val="2"/>
        <scheme val="minor"/>
      </rPr>
      <t>2</t>
    </r>
    <r>
      <rPr>
        <sz val="11"/>
        <rFont val="Calibri"/>
        <family val="2"/>
        <scheme val="minor"/>
      </rPr>
      <t>. El precio del gas que se debe ingresar en el punto 1 de la Hoja "cálculos demanda y ahorros", corresponde al valor por kilo de gas.</t>
    </r>
    <r>
      <rPr>
        <b/>
        <sz val="11"/>
        <rFont val="Calibri"/>
        <family val="2"/>
        <scheme val="minor"/>
      </rPr>
      <t xml:space="preserve">  </t>
    </r>
    <r>
      <rPr>
        <sz val="11"/>
        <rFont val="Calibri"/>
        <family val="2"/>
        <scheme val="minor"/>
      </rPr>
      <t xml:space="preserve">Se obtiene de la página www.gasenlinea.gob.cl, en la cual se debe indicar la comuna y el tamaño del cilindro de 15Kg. Si existe más de una empresa distribuidora se deberá obtener el precio promedio. </t>
    </r>
  </si>
  <si>
    <t>Características y Parámetros del Sistema Solar Térmico para Explorador Solar</t>
  </si>
  <si>
    <r>
      <rPr>
        <b/>
        <sz val="11"/>
        <rFont val="Calibri"/>
        <family val="2"/>
        <scheme val="minor"/>
      </rPr>
      <t>A</t>
    </r>
    <r>
      <rPr>
        <sz val="11"/>
        <rFont val="Calibri"/>
        <family val="2"/>
        <scheme val="minor"/>
      </rPr>
      <t xml:space="preserve">. Se considera una Demanda por Agua Caliente Sanitaria definida como un estándar de 40 lt/d/persona </t>
    </r>
  </si>
  <si>
    <r>
      <rPr>
        <b/>
        <sz val="11"/>
        <rFont val="Calibri"/>
        <family val="2"/>
        <scheme val="minor"/>
      </rPr>
      <t>C</t>
    </r>
    <r>
      <rPr>
        <sz val="11"/>
        <rFont val="Calibri"/>
        <family val="2"/>
        <scheme val="minor"/>
      </rPr>
      <t xml:space="preserve">.  Ingresar la "Produccion de Energía" en kWh/anual de acuerdo a los resultados entregado por el Explorador Solar en las celdas F15 y L15 de la hoja "Cálculos DD y Ahorros". </t>
    </r>
  </si>
  <si>
    <t>Vida útil* y Horizonte de evaluación</t>
  </si>
  <si>
    <t>Años</t>
  </si>
  <si>
    <t>Horizonte de evaluación</t>
  </si>
  <si>
    <t>* Fuente: Estimaciones de Fabricantes</t>
  </si>
  <si>
    <t>Sistema Solar:</t>
  </si>
  <si>
    <t>Colector Solar</t>
  </si>
  <si>
    <t>Acumulador Solar</t>
  </si>
  <si>
    <t>Calefont tradicional</t>
  </si>
  <si>
    <t>Calefont solar</t>
  </si>
  <si>
    <t>Precio Unitario Promedio $ 
(precios de Mercado sin IVA)</t>
  </si>
  <si>
    <r>
      <t>Consumo Aportado por Sistema Solar Térmico (%)</t>
    </r>
    <r>
      <rPr>
        <b/>
        <sz val="12"/>
        <rFont val="Calibri"/>
        <family val="2"/>
        <scheme val="minor"/>
      </rPr>
      <t xml:space="preserve"> </t>
    </r>
    <r>
      <rPr>
        <b/>
        <vertAlign val="superscript"/>
        <sz val="12"/>
        <rFont val="Calibri"/>
        <family val="2"/>
        <scheme val="minor"/>
      </rPr>
      <t xml:space="preserve">3 </t>
    </r>
    <r>
      <rPr>
        <sz val="12"/>
        <rFont val="Calibri"/>
        <family val="2"/>
        <scheme val="minor"/>
      </rPr>
      <t>:</t>
    </r>
  </si>
  <si>
    <t>Refuerzo vigas y techumbre</t>
  </si>
  <si>
    <r>
      <rPr>
        <b/>
        <sz val="11"/>
        <rFont val="Calibri"/>
        <family val="2"/>
        <scheme val="minor"/>
      </rPr>
      <t>B</t>
    </r>
    <r>
      <rPr>
        <sz val="11"/>
        <rFont val="Calibri"/>
        <family val="2"/>
        <scheme val="minor"/>
      </rPr>
      <t xml:space="preserve">. Se debe utilizar el software en linea Explorador Solar; opción Sistemas Solares Térmicos (SST) con el fin de obtener la energía producida por el SST, medida en kWh/año y el porcentaje de contribución del SST. Para esto, considerar:
- El formulador deberá identificar dos grupos de viviendas, según número de habitantes, asociando a cada grupo un tamaño de acumulador que permita satisfacer la demanda.
- Para cada grupo deberá realizar el cálculo de la producción de energía por separado, es decir obtener los resultados del explorador solar para cada grupo. Específicamente, para el dato "número de personas residentes" se debe calcular como el promedio del grupo, cifra que deberá ingresarse (con decimales) en el explorador solar. 
- Las datos técnicos que se deben ingresar en el explorador corresponden a los indicados en la tabla "Características y parámetros del SST para Explorador Solar" de hoja "Precios Sociales y Factores". 
- El dato "precio del combustible" ($/kg)  de la celda C10 de la Hoja "Cálculos Demanda y Ahorros", se obtiene a partir del ingreso del precio del gas licuado de 15 kgs que se debe ingresar en la celda C9 de la hoja referida. 
-Link al explorador: </t>
    </r>
  </si>
  <si>
    <t>Promedio de personas por vivienda</t>
  </si>
  <si>
    <t>Demanda</t>
  </si>
  <si>
    <t>Grupo 1 (1 a 4 hab/vivienda)</t>
  </si>
  <si>
    <t>Grupo 2 (5 a 8 hab/vivienda)</t>
  </si>
  <si>
    <t>TAMAÑO 1 (lts) para Grupo 1</t>
  </si>
  <si>
    <t>TAMAÑO 2 (lts) para Grupo 2</t>
  </si>
  <si>
    <t>TAMAÑO 1 (GRUPO 1)</t>
  </si>
  <si>
    <t>TAMAÑO 2 (GRUPO 2)</t>
  </si>
  <si>
    <t>C. BENEFICIOS SOCIALES PROMEDIO POR VIVIENDA</t>
  </si>
  <si>
    <t>D. BENEFICIOS SOCIALES PROMEDIO POR VIVIENDA</t>
  </si>
  <si>
    <t>Insumos y Repuestos (sin Iva)</t>
  </si>
  <si>
    <t>Nota: Los costos de mantenimiento deben contemplar una revision y limpieza anual del sistema solar térmico y del calefón</t>
  </si>
  <si>
    <t>Sistema Solar Térmico (lts) Tamaño 1</t>
  </si>
  <si>
    <t>Sistema Solar Térmico (lts) Tamaño 2</t>
  </si>
  <si>
    <t>Inversión y valor residual</t>
  </si>
  <si>
    <t>4. Se recomienda efectuar mantenimiento preventivo 1 vez al año por concepto de limpieza de colectores, recambio de líquido refrigerante, recambio de componentes dañados en caso de ser necesario, entre otros.</t>
  </si>
  <si>
    <r>
      <rPr>
        <b/>
        <sz val="11"/>
        <rFont val="Calibri"/>
        <family val="2"/>
        <scheme val="minor"/>
      </rPr>
      <t>5.</t>
    </r>
    <r>
      <rPr>
        <sz val="11"/>
        <rFont val="Calibri"/>
        <family val="2"/>
        <scheme val="minor"/>
      </rPr>
      <t xml:space="preserve"> Los Precios Sociales y Factores de Conversión deben ser actualizados año a año de acuerdo a lo Publicado por el Ministerio de Desarrollo Social.</t>
    </r>
  </si>
  <si>
    <r>
      <rPr>
        <b/>
        <sz val="11"/>
        <rFont val="Calibri"/>
        <family val="2"/>
        <scheme val="minor"/>
      </rPr>
      <t>3</t>
    </r>
    <r>
      <rPr>
        <sz val="11"/>
        <rFont val="Calibri"/>
        <family val="2"/>
        <scheme val="minor"/>
      </rPr>
      <t xml:space="preserve">. El Valor Residual al año 15, considera que al colector solar y estructura le queda un 25% (5 años de vida útil), ya que de acuerdo a las estimaciones de los fabricantes establecen una vida últil promedio de 20 años. Se considera que estos elementos representan el 50% del costo del sistema solar térmico. </t>
    </r>
  </si>
  <si>
    <r>
      <t xml:space="preserve">2. Producción de Energía </t>
    </r>
    <r>
      <rPr>
        <b/>
        <vertAlign val="superscript"/>
        <sz val="11"/>
        <rFont val="Calibri"/>
        <family val="2"/>
        <scheme val="minor"/>
      </rPr>
      <t>3</t>
    </r>
  </si>
  <si>
    <t>Items Presupuesto</t>
  </si>
  <si>
    <t xml:space="preserve">Otros </t>
  </si>
  <si>
    <t>0,98 y 0,68</t>
  </si>
  <si>
    <t>Gastos Generales y Utilidades</t>
  </si>
  <si>
    <t>Calefont Tradicional a gas licuado con gabinete de seguridad</t>
  </si>
  <si>
    <t>* Nota: Los valores que se presentan corresponden a valores referenciales estándar que pueden ser utilizados o bien modificados de acuerdo con la Ficha Técnica de los SST que se instalarán</t>
  </si>
  <si>
    <t>Valor*</t>
  </si>
  <si>
    <t xml:space="preserve">SUMINISTRO EN INSTALACIÓN DE ACS PARA LA COMUNIDAD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</si>
</sst>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 #,##0.00_-;\-&quot;$&quot;\ * #,##0.00_-;_-&quot;$&quot;\ * &quot;-&quot;??_-;_-@_-"/>
    <numFmt numFmtId="165" formatCode="_-* #,##0.00_-;\-* #,##0.00_-;_-* &quot;-&quot;??_-;_-@_-"/>
    <numFmt numFmtId="166" formatCode="&quot;$&quot;#,##0;[Red]&quot;$&quot;#,##0"/>
    <numFmt numFmtId="167" formatCode="#,##0_ ;\-#,##0\ "/>
    <numFmt numFmtId="168" formatCode="#,##0.00_ ;\-#,##0.00\ "/>
    <numFmt numFmtId="169" formatCode="#,##0;[Red]#,##0"/>
    <numFmt numFmtId="170" formatCode="_-* #,##0_-;\-* #,##0_-;_-* &quot;-&quot;??_-;_-@_-"/>
    <numFmt numFmtId="171" formatCode="#,##0.000"/>
    <numFmt numFmtId="172" formatCode="#,##0.0"/>
    <numFmt numFmtId="173" formatCode="0.0%"/>
    <numFmt numFmtId="174" formatCode="_-* #,##0.0_-;\-* #,##0.0_-;_-* &quot;-&quot;??_-;_-@_-"/>
  </numFmts>
  <fonts count="32">
    <font>
      <sz val="10"/>
      <name val="Arial"/>
    </font>
    <font>
      <sz val="10"/>
      <name val="Arial"/>
      <family val="2"/>
    </font>
    <font>
      <b/>
      <sz val="10"/>
      <name val="Arial"/>
      <family val="2"/>
    </font>
    <font>
      <u/>
      <sz val="10"/>
      <color theme="10"/>
      <name val="Arial"/>
      <family val="2"/>
    </font>
    <font>
      <u/>
      <sz val="10"/>
      <color theme="11"/>
      <name val="Arial"/>
      <family val="2"/>
    </font>
    <font>
      <sz val="10"/>
      <name val="Calibri (Cuerpo)"/>
    </font>
    <font>
      <b/>
      <sz val="10"/>
      <name val="Calibri (Cuerpo)"/>
    </font>
    <font>
      <sz val="10"/>
      <name val="Calibri"/>
      <family val="2"/>
      <scheme val="minor"/>
    </font>
    <font>
      <b/>
      <sz val="10"/>
      <name val="Calibri"/>
      <family val="2"/>
      <scheme val="minor"/>
    </font>
    <font>
      <sz val="11"/>
      <name val="Calibri"/>
      <family val="2"/>
      <scheme val="minor"/>
    </font>
    <font>
      <b/>
      <sz val="12"/>
      <name val="Calibri"/>
      <family val="2"/>
      <scheme val="minor"/>
    </font>
    <font>
      <sz val="12"/>
      <name val="Calibri"/>
      <family val="2"/>
      <scheme val="minor"/>
    </font>
    <font>
      <sz val="10"/>
      <name val="Arial"/>
      <family val="2"/>
    </font>
    <font>
      <b/>
      <vertAlign val="subscript"/>
      <sz val="10"/>
      <name val="Calibri"/>
      <family val="2"/>
      <scheme val="minor"/>
    </font>
    <font>
      <vertAlign val="subscript"/>
      <sz val="10"/>
      <name val="Calibri"/>
      <family val="2"/>
      <scheme val="minor"/>
    </font>
    <font>
      <b/>
      <sz val="11"/>
      <name val="Calibri"/>
      <family val="2"/>
      <scheme val="minor"/>
    </font>
    <font>
      <b/>
      <sz val="14"/>
      <name val="Calibri"/>
      <family val="2"/>
      <scheme val="minor"/>
    </font>
    <font>
      <b/>
      <vertAlign val="superscript"/>
      <sz val="11"/>
      <name val="Calibri"/>
      <family val="2"/>
      <scheme val="minor"/>
    </font>
    <font>
      <vertAlign val="superscript"/>
      <sz val="10"/>
      <name val="Calibri"/>
      <family val="2"/>
      <scheme val="minor"/>
    </font>
    <font>
      <b/>
      <sz val="11"/>
      <color theme="1"/>
      <name val="Calibri"/>
      <family val="2"/>
      <scheme val="minor"/>
    </font>
    <font>
      <i/>
      <sz val="10"/>
      <name val="Calibri"/>
      <family val="2"/>
      <scheme val="minor"/>
    </font>
    <font>
      <b/>
      <i/>
      <sz val="10"/>
      <name val="Calibri"/>
      <family val="2"/>
      <scheme val="minor"/>
    </font>
    <font>
      <sz val="10"/>
      <name val="Arial"/>
      <family val="2"/>
    </font>
    <font>
      <sz val="10"/>
      <color rgb="FFFF0000"/>
      <name val="Calibri"/>
      <family val="2"/>
      <scheme val="minor"/>
    </font>
    <font>
      <sz val="10"/>
      <color rgb="FFFF0000"/>
      <name val="Arial"/>
      <family val="2"/>
    </font>
    <font>
      <b/>
      <vertAlign val="subscript"/>
      <sz val="11"/>
      <name val="Calibri"/>
      <family val="2"/>
      <scheme val="minor"/>
    </font>
    <font>
      <vertAlign val="superscript"/>
      <sz val="11"/>
      <name val="Calibri"/>
      <family val="2"/>
      <scheme val="minor"/>
    </font>
    <font>
      <b/>
      <vertAlign val="superscript"/>
      <sz val="12"/>
      <name val="Calibri"/>
      <family val="2"/>
      <scheme val="minor"/>
    </font>
    <font>
      <b/>
      <sz val="9"/>
      <name val="Calibri"/>
      <family val="2"/>
      <scheme val="minor"/>
    </font>
    <font>
      <b/>
      <sz val="9"/>
      <color indexed="81"/>
      <name val="Tahoma"/>
      <charset val="1"/>
    </font>
    <font>
      <sz val="8"/>
      <color rgb="FF706F6F"/>
      <name val="Arial"/>
      <family val="2"/>
    </font>
    <font>
      <b/>
      <sz val="10"/>
      <color rgb="FFC00000"/>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rgb="FFF7F9F1"/>
        <bgColor indexed="64"/>
      </patternFill>
    </fill>
    <fill>
      <patternFill patternType="solid">
        <fgColor theme="6" tint="0.399975585192419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1"/>
      </bottom>
      <diagonal/>
    </border>
    <border>
      <left style="thin">
        <color indexed="64"/>
      </left>
      <right style="thin">
        <color theme="1"/>
      </right>
      <top/>
      <bottom style="thin">
        <color indexed="64"/>
      </bottom>
      <diagonal/>
    </border>
    <border>
      <left style="thin">
        <color indexed="64"/>
      </left>
      <right style="thin">
        <color theme="1"/>
      </right>
      <top/>
      <bottom style="thin">
        <color theme="1"/>
      </bottom>
      <diagonal/>
    </border>
    <border>
      <left style="thin">
        <color theme="1"/>
      </left>
      <right/>
      <top/>
      <bottom style="thin">
        <color indexed="64"/>
      </bottom>
      <diagonal/>
    </border>
    <border>
      <left style="thin">
        <color theme="1"/>
      </left>
      <right style="thin">
        <color indexed="64"/>
      </right>
      <top/>
      <bottom style="thin">
        <color theme="1"/>
      </bottom>
      <diagonal/>
    </border>
    <border>
      <left style="thin">
        <color theme="0" tint="-0.249977111117893"/>
      </left>
      <right style="thin">
        <color theme="0" tint="-0.249977111117893"/>
      </right>
      <top/>
      <bottom/>
      <diagonal/>
    </border>
    <border>
      <left style="thin">
        <color auto="1"/>
      </left>
      <right/>
      <top/>
      <bottom style="thin">
        <color theme="1"/>
      </bottom>
      <diagonal/>
    </border>
    <border>
      <left/>
      <right style="thin">
        <color auto="1"/>
      </right>
      <top/>
      <bottom style="thin">
        <color theme="1"/>
      </bottom>
      <diagonal/>
    </border>
    <border>
      <left/>
      <right style="thin">
        <color theme="1"/>
      </right>
      <top/>
      <bottom style="thin">
        <color theme="1"/>
      </bottom>
      <diagonal/>
    </border>
  </borders>
  <cellStyleXfs count="297">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2" fillId="0" borderId="0" applyFont="0" applyFill="0" applyBorder="0" applyAlignment="0" applyProtection="0"/>
    <xf numFmtId="0" fontId="3" fillId="0" borderId="0" applyNumberFormat="0" applyFill="0" applyBorder="0" applyAlignment="0" applyProtection="0"/>
    <xf numFmtId="164" fontId="22" fillId="0" borderId="0" applyFont="0" applyFill="0" applyBorder="0" applyAlignment="0" applyProtection="0"/>
  </cellStyleXfs>
  <cellXfs count="337">
    <xf numFmtId="0" fontId="0" fillId="0" borderId="0" xfId="0"/>
    <xf numFmtId="0" fontId="0" fillId="0" borderId="0" xfId="0" applyBorder="1"/>
    <xf numFmtId="0" fontId="1" fillId="0" borderId="0" xfId="0" applyFont="1"/>
    <xf numFmtId="0" fontId="0" fillId="0" borderId="0" xfId="0" applyFill="1"/>
    <xf numFmtId="0" fontId="0" fillId="0" borderId="0" xfId="0" applyAlignment="1">
      <alignment vertical="center"/>
    </xf>
    <xf numFmtId="165" fontId="0" fillId="0" borderId="0" xfId="294" applyFont="1" applyFill="1"/>
    <xf numFmtId="9" fontId="0" fillId="0" borderId="0" xfId="1" applyFont="1"/>
    <xf numFmtId="9" fontId="0" fillId="0" borderId="0" xfId="0" applyNumberFormat="1"/>
    <xf numFmtId="165" fontId="0" fillId="0" borderId="0" xfId="294" applyFont="1"/>
    <xf numFmtId="9" fontId="8" fillId="2" borderId="14"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3" fontId="0" fillId="0" borderId="0" xfId="0" applyNumberFormat="1" applyFill="1"/>
    <xf numFmtId="0" fontId="24" fillId="0" borderId="0" xfId="0" applyFont="1" applyFill="1"/>
    <xf numFmtId="0" fontId="24" fillId="0" borderId="0" xfId="0" applyFont="1" applyAlignment="1">
      <alignment vertical="center"/>
    </xf>
    <xf numFmtId="0" fontId="24" fillId="0" borderId="0" xfId="0" applyFont="1"/>
    <xf numFmtId="3" fontId="21"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10" fillId="2" borderId="10" xfId="0" applyFont="1" applyFill="1" applyBorder="1" applyAlignment="1">
      <alignment horizontal="center"/>
    </xf>
    <xf numFmtId="0" fontId="10" fillId="2" borderId="0" xfId="0" applyFont="1" applyFill="1" applyBorder="1" applyAlignment="1">
      <alignment horizontal="center"/>
    </xf>
    <xf numFmtId="0" fontId="10" fillId="2" borderId="12" xfId="0" applyFont="1" applyFill="1" applyBorder="1" applyAlignment="1">
      <alignment horizontal="center"/>
    </xf>
    <xf numFmtId="0" fontId="0" fillId="2" borderId="0" xfId="0" applyFill="1"/>
    <xf numFmtId="0" fontId="15" fillId="2" borderId="0" xfId="0" applyFont="1" applyFill="1"/>
    <xf numFmtId="0" fontId="9" fillId="2" borderId="0" xfId="0" applyFont="1" applyFill="1"/>
    <xf numFmtId="0" fontId="9" fillId="2" borderId="0" xfId="0" applyFont="1" applyFill="1" applyAlignment="1">
      <alignment vertical="center"/>
    </xf>
    <xf numFmtId="0" fontId="15" fillId="2" borderId="0" xfId="0" applyFont="1" applyFill="1" applyAlignment="1">
      <alignment vertical="center"/>
    </xf>
    <xf numFmtId="0" fontId="3" fillId="2" borderId="0" xfId="295" applyFill="1" applyAlignment="1">
      <alignment vertical="center"/>
    </xf>
    <xf numFmtId="3" fontId="7" fillId="2" borderId="1" xfId="0" applyNumberFormat="1" applyFont="1" applyFill="1" applyBorder="1" applyAlignment="1">
      <alignment horizontal="center" vertical="center"/>
    </xf>
    <xf numFmtId="167" fontId="7" fillId="2" borderId="1" xfId="294" applyNumberFormat="1" applyFont="1" applyFill="1" applyBorder="1" applyAlignment="1">
      <alignment horizontal="left" vertical="center"/>
    </xf>
    <xf numFmtId="9" fontId="7" fillId="2" borderId="1" xfId="1" applyFont="1" applyFill="1" applyBorder="1" applyAlignment="1">
      <alignment horizontal="center" vertical="center"/>
    </xf>
    <xf numFmtId="168" fontId="8" fillId="2" borderId="4" xfId="294" applyNumberFormat="1" applyFont="1" applyFill="1" applyBorder="1" applyAlignment="1">
      <alignment horizontal="right" vertical="center"/>
    </xf>
    <xf numFmtId="168" fontId="8" fillId="2" borderId="13" xfId="294" applyNumberFormat="1" applyFont="1" applyFill="1" applyBorder="1" applyAlignment="1">
      <alignment horizontal="right" vertical="center"/>
    </xf>
    <xf numFmtId="9" fontId="7" fillId="2" borderId="13" xfId="1" applyFont="1" applyFill="1" applyBorder="1" applyAlignment="1">
      <alignment horizontal="center" vertical="center"/>
    </xf>
    <xf numFmtId="167" fontId="7" fillId="2" borderId="13" xfId="294" applyNumberFormat="1" applyFont="1" applyFill="1" applyBorder="1" applyAlignment="1">
      <alignment horizontal="left" vertical="center"/>
    </xf>
    <xf numFmtId="0" fontId="7" fillId="2" borderId="4" xfId="0" applyFont="1" applyFill="1" applyBorder="1" applyAlignment="1">
      <alignment vertical="center"/>
    </xf>
    <xf numFmtId="0" fontId="7" fillId="2" borderId="13" xfId="0" applyFont="1" applyFill="1" applyBorder="1" applyAlignment="1">
      <alignment vertical="center"/>
    </xf>
    <xf numFmtId="0" fontId="7" fillId="2" borderId="1" xfId="0" applyFont="1" applyFill="1" applyBorder="1" applyAlignment="1">
      <alignment horizontal="center" vertical="center"/>
    </xf>
    <xf numFmtId="0" fontId="7" fillId="2" borderId="14" xfId="0" applyFont="1" applyFill="1" applyBorder="1" applyAlignment="1">
      <alignment horizontal="left" vertical="center"/>
    </xf>
    <xf numFmtId="0" fontId="7" fillId="2" borderId="14" xfId="0" applyFont="1" applyFill="1" applyBorder="1" applyAlignment="1">
      <alignment horizontal="left" vertical="center" wrapText="1"/>
    </xf>
    <xf numFmtId="0" fontId="8" fillId="2" borderId="4" xfId="0" applyFont="1" applyFill="1" applyBorder="1" applyAlignment="1"/>
    <xf numFmtId="0" fontId="8" fillId="2" borderId="13" xfId="0" applyFont="1" applyFill="1" applyBorder="1" applyAlignment="1"/>
    <xf numFmtId="0" fontId="7" fillId="2" borderId="1" xfId="0" applyFont="1" applyFill="1" applyBorder="1" applyAlignment="1">
      <alignment horizontal="center"/>
    </xf>
    <xf numFmtId="0" fontId="8" fillId="2" borderId="14" xfId="0" applyFont="1" applyFill="1" applyBorder="1" applyAlignment="1"/>
    <xf numFmtId="0" fontId="7" fillId="2" borderId="0" xfId="0" applyFont="1" applyFill="1"/>
    <xf numFmtId="171" fontId="7" fillId="2" borderId="1" xfId="294" applyNumberFormat="1" applyFont="1" applyFill="1" applyBorder="1" applyAlignment="1">
      <alignment horizontal="center" vertical="center"/>
    </xf>
    <xf numFmtId="3" fontId="7" fillId="2" borderId="1" xfId="294" applyNumberFormat="1" applyFont="1" applyFill="1" applyBorder="1" applyAlignment="1">
      <alignment horizontal="center" vertical="center"/>
    </xf>
    <xf numFmtId="4" fontId="7" fillId="2" borderId="1" xfId="294" applyNumberFormat="1" applyFont="1" applyFill="1" applyBorder="1" applyAlignment="1">
      <alignment horizontal="center" vertical="center"/>
    </xf>
    <xf numFmtId="167" fontId="7" fillId="2" borderId="0" xfId="294" applyNumberFormat="1" applyFont="1" applyFill="1" applyBorder="1" applyAlignment="1">
      <alignment horizontal="left" vertical="center"/>
    </xf>
    <xf numFmtId="3" fontId="7" fillId="2" borderId="0" xfId="294" applyNumberFormat="1" applyFont="1" applyFill="1" applyBorder="1" applyAlignment="1">
      <alignment horizontal="center" vertical="center"/>
    </xf>
    <xf numFmtId="0" fontId="0" fillId="2" borderId="0" xfId="0" applyNumberFormat="1" applyFill="1"/>
    <xf numFmtId="0" fontId="10" fillId="0" borderId="1" xfId="0" applyFont="1" applyFill="1" applyBorder="1" applyAlignment="1" applyProtection="1">
      <alignment horizontal="center" vertical="center"/>
      <protection locked="0"/>
    </xf>
    <xf numFmtId="0" fontId="7" fillId="2" borderId="0" xfId="0" applyFont="1" applyFill="1" applyProtection="1"/>
    <xf numFmtId="0" fontId="5" fillId="2" borderId="0" xfId="0" applyFont="1" applyFill="1" applyProtection="1"/>
    <xf numFmtId="0" fontId="7" fillId="2" borderId="0" xfId="0" applyFont="1" applyFill="1" applyAlignment="1" applyProtection="1">
      <alignment horizontal="center"/>
    </xf>
    <xf numFmtId="0" fontId="10" fillId="2" borderId="0" xfId="0" applyFont="1" applyFill="1" applyProtection="1"/>
    <xf numFmtId="0" fontId="8" fillId="2" borderId="0" xfId="0" applyFont="1" applyFill="1" applyProtection="1"/>
    <xf numFmtId="0" fontId="11" fillId="2" borderId="0" xfId="0" applyFont="1" applyFill="1" applyProtection="1"/>
    <xf numFmtId="0" fontId="10" fillId="2" borderId="0" xfId="0" applyFont="1" applyFill="1" applyBorder="1" applyAlignment="1" applyProtection="1"/>
    <xf numFmtId="0" fontId="16" fillId="2" borderId="0" xfId="0" applyFont="1" applyFill="1" applyProtection="1"/>
    <xf numFmtId="0" fontId="10" fillId="2" borderId="0" xfId="0" applyFont="1" applyFill="1" applyAlignment="1" applyProtection="1">
      <alignment horizontal="center"/>
    </xf>
    <xf numFmtId="0" fontId="11" fillId="2" borderId="0" xfId="0" applyFont="1" applyFill="1" applyBorder="1" applyProtection="1"/>
    <xf numFmtId="167" fontId="7" fillId="2" borderId="14" xfId="294" applyNumberFormat="1" applyFont="1" applyFill="1" applyBorder="1" applyAlignment="1" applyProtection="1">
      <alignment horizontal="center" vertical="center"/>
    </xf>
    <xf numFmtId="167" fontId="7" fillId="2" borderId="0" xfId="294" applyNumberFormat="1" applyFont="1" applyFill="1" applyBorder="1" applyAlignment="1" applyProtection="1">
      <alignment horizontal="left" vertical="center"/>
    </xf>
    <xf numFmtId="167" fontId="7" fillId="2" borderId="0" xfId="294" applyNumberFormat="1" applyFont="1" applyFill="1" applyBorder="1" applyAlignment="1" applyProtection="1">
      <alignment vertical="center"/>
    </xf>
    <xf numFmtId="0" fontId="7" fillId="2" borderId="0" xfId="0" applyFont="1" applyFill="1" applyBorder="1" applyProtection="1"/>
    <xf numFmtId="0" fontId="23" fillId="2" borderId="0" xfId="0" applyFont="1" applyFill="1" applyProtection="1"/>
    <xf numFmtId="167" fontId="8" fillId="2" borderId="0" xfId="294" applyNumberFormat="1" applyFont="1" applyFill="1" applyBorder="1" applyAlignment="1" applyProtection="1">
      <alignment horizontal="left" vertical="center"/>
    </xf>
    <xf numFmtId="168" fontId="20" fillId="2" borderId="0" xfId="294" applyNumberFormat="1" applyFont="1" applyFill="1" applyBorder="1" applyAlignment="1" applyProtection="1">
      <alignment horizontal="right" vertical="center"/>
    </xf>
    <xf numFmtId="0" fontId="7" fillId="2" borderId="0" xfId="0" applyFont="1" applyFill="1" applyAlignment="1" applyProtection="1">
      <alignment horizontal="right" vertical="center"/>
    </xf>
    <xf numFmtId="0" fontId="7" fillId="2" borderId="0" xfId="0" applyFont="1" applyFill="1" applyBorder="1" applyAlignment="1" applyProtection="1">
      <alignment horizontal="right" vertical="center"/>
    </xf>
    <xf numFmtId="0" fontId="7" fillId="2" borderId="0" xfId="0" applyFont="1" applyFill="1" applyBorder="1" applyAlignment="1" applyProtection="1">
      <alignment horizontal="center" vertical="center"/>
    </xf>
    <xf numFmtId="3" fontId="10" fillId="2" borderId="1" xfId="0" applyNumberFormat="1" applyFont="1" applyFill="1" applyBorder="1" applyAlignment="1" applyProtection="1">
      <alignment horizontal="center"/>
    </xf>
    <xf numFmtId="3" fontId="10" fillId="2" borderId="1" xfId="0" applyNumberFormat="1" applyFont="1" applyFill="1" applyBorder="1" applyAlignment="1" applyProtection="1">
      <alignment horizontal="center" vertical="center"/>
    </xf>
    <xf numFmtId="0" fontId="15" fillId="2" borderId="0" xfId="0" applyFont="1" applyFill="1" applyAlignment="1" applyProtection="1">
      <alignment vertical="center"/>
    </xf>
    <xf numFmtId="167" fontId="9" fillId="2" borderId="14" xfId="294" applyNumberFormat="1" applyFont="1" applyFill="1" applyBorder="1" applyAlignment="1" applyProtection="1">
      <alignment horizontal="center" vertical="center"/>
    </xf>
    <xf numFmtId="0" fontId="5" fillId="2" borderId="0" xfId="0" applyFont="1" applyFill="1" applyBorder="1" applyProtection="1"/>
    <xf numFmtId="0" fontId="15" fillId="2" borderId="0" xfId="0" applyFont="1" applyFill="1" applyBorder="1" applyAlignment="1" applyProtection="1">
      <alignment vertical="center"/>
    </xf>
    <xf numFmtId="0" fontId="8" fillId="2" borderId="0" xfId="0" applyFont="1" applyFill="1" applyAlignment="1" applyProtection="1">
      <alignment horizontal="center" vertical="center" wrapText="1"/>
    </xf>
    <xf numFmtId="3" fontId="9" fillId="2" borderId="1" xfId="0" applyNumberFormat="1" applyFont="1" applyFill="1" applyBorder="1" applyAlignment="1" applyProtection="1">
      <alignment horizontal="center" vertical="center"/>
    </xf>
    <xf numFmtId="3" fontId="7" fillId="2" borderId="3" xfId="0" applyNumberFormat="1" applyFont="1" applyFill="1" applyBorder="1" applyAlignment="1" applyProtection="1">
      <alignment horizontal="left" indent="2"/>
    </xf>
    <xf numFmtId="3" fontId="7" fillId="2" borderId="25" xfId="0" applyNumberFormat="1" applyFont="1" applyFill="1" applyBorder="1" applyAlignment="1" applyProtection="1">
      <alignment horizontal="center" vertical="center"/>
      <protection locked="0"/>
    </xf>
    <xf numFmtId="3" fontId="7" fillId="2" borderId="0" xfId="0" applyNumberFormat="1" applyFont="1" applyFill="1" applyBorder="1" applyAlignment="1" applyProtection="1">
      <alignment horizontal="left" indent="2"/>
    </xf>
    <xf numFmtId="3" fontId="7" fillId="2" borderId="0" xfId="0" applyNumberFormat="1" applyFont="1" applyFill="1" applyBorder="1" applyAlignment="1" applyProtection="1">
      <alignment vertical="center" wrapText="1"/>
    </xf>
    <xf numFmtId="0" fontId="9" fillId="2" borderId="0" xfId="0" applyFont="1" applyFill="1" applyProtection="1"/>
    <xf numFmtId="3" fontId="8" fillId="2" borderId="0" xfId="0" applyNumberFormat="1" applyFont="1" applyFill="1" applyBorder="1" applyAlignment="1" applyProtection="1">
      <alignment horizontal="center"/>
    </xf>
    <xf numFmtId="3" fontId="9" fillId="2" borderId="0" xfId="0" applyNumberFormat="1" applyFont="1" applyFill="1" applyBorder="1" applyAlignment="1" applyProtection="1">
      <alignment horizontal="left"/>
    </xf>
    <xf numFmtId="3" fontId="11" fillId="2" borderId="7" xfId="0" applyNumberFormat="1" applyFont="1" applyFill="1" applyBorder="1" applyAlignment="1" applyProtection="1">
      <alignment horizontal="center"/>
    </xf>
    <xf numFmtId="0" fontId="11" fillId="2" borderId="21" xfId="0" applyFont="1" applyFill="1" applyBorder="1" applyProtection="1"/>
    <xf numFmtId="0" fontId="11" fillId="2" borderId="17" xfId="0" applyFont="1" applyFill="1" applyBorder="1" applyProtection="1"/>
    <xf numFmtId="3" fontId="11" fillId="2" borderId="17" xfId="0" applyNumberFormat="1" applyFont="1" applyFill="1" applyBorder="1" applyAlignment="1" applyProtection="1">
      <alignment horizontal="center"/>
    </xf>
    <xf numFmtId="3" fontId="11" fillId="2" borderId="24" xfId="0" applyNumberFormat="1" applyFont="1" applyFill="1" applyBorder="1" applyAlignment="1" applyProtection="1">
      <alignment horizontal="center"/>
    </xf>
    <xf numFmtId="4" fontId="11" fillId="2" borderId="0" xfId="0" applyNumberFormat="1" applyFont="1" applyFill="1" applyBorder="1" applyAlignment="1" applyProtection="1">
      <alignment horizontal="center"/>
    </xf>
    <xf numFmtId="3" fontId="11" fillId="2" borderId="22" xfId="0" applyNumberFormat="1" applyFont="1" applyFill="1" applyBorder="1" applyAlignment="1" applyProtection="1">
      <alignment horizontal="center"/>
    </xf>
    <xf numFmtId="0" fontId="11" fillId="2" borderId="23" xfId="0" applyFont="1" applyFill="1" applyBorder="1" applyProtection="1"/>
    <xf numFmtId="0" fontId="10" fillId="2" borderId="7" xfId="0" applyFont="1" applyFill="1" applyBorder="1" applyAlignment="1" applyProtection="1">
      <alignment horizontal="left" indent="2"/>
    </xf>
    <xf numFmtId="0" fontId="10" fillId="2" borderId="7" xfId="0" applyFont="1" applyFill="1" applyBorder="1" applyProtection="1"/>
    <xf numFmtId="0" fontId="10" fillId="2" borderId="2" xfId="0" applyFont="1" applyFill="1" applyBorder="1" applyProtection="1"/>
    <xf numFmtId="3" fontId="26" fillId="2" borderId="0" xfId="0" applyNumberFormat="1" applyFont="1" applyFill="1" applyBorder="1" applyAlignment="1" applyProtection="1">
      <alignment horizontal="left"/>
    </xf>
    <xf numFmtId="3" fontId="7" fillId="2" borderId="0" xfId="0" applyNumberFormat="1" applyFont="1" applyFill="1" applyBorder="1" applyAlignment="1" applyProtection="1">
      <alignment horizontal="center"/>
    </xf>
    <xf numFmtId="4" fontId="7" fillId="2" borderId="0" xfId="0" applyNumberFormat="1" applyFont="1" applyFill="1" applyBorder="1" applyAlignment="1" applyProtection="1">
      <alignment horizontal="center"/>
    </xf>
    <xf numFmtId="0" fontId="8" fillId="2" borderId="0" xfId="0" applyFont="1" applyFill="1" applyAlignment="1" applyProtection="1">
      <alignment horizontal="left" indent="2"/>
    </xf>
    <xf numFmtId="3" fontId="8" fillId="2" borderId="0" xfId="0" applyNumberFormat="1" applyFont="1" applyFill="1" applyBorder="1" applyAlignment="1" applyProtection="1">
      <alignment horizontal="left" indent="2"/>
    </xf>
    <xf numFmtId="0" fontId="8" fillId="2" borderId="0" xfId="0" applyFont="1" applyFill="1" applyBorder="1" applyAlignment="1" applyProtection="1">
      <alignment horizontal="left" indent="2"/>
    </xf>
    <xf numFmtId="0" fontId="8" fillId="2" borderId="0" xfId="0" applyFont="1" applyFill="1" applyAlignment="1" applyProtection="1">
      <alignment horizontal="right"/>
    </xf>
    <xf numFmtId="171" fontId="8" fillId="2" borderId="0" xfId="0" applyNumberFormat="1" applyFont="1" applyFill="1" applyBorder="1" applyAlignment="1" applyProtection="1">
      <alignment horizontal="center"/>
    </xf>
    <xf numFmtId="0" fontId="8" fillId="2" borderId="0" xfId="0" applyFont="1" applyFill="1" applyAlignment="1" applyProtection="1">
      <alignment horizontal="left"/>
    </xf>
    <xf numFmtId="0" fontId="8" fillId="2" borderId="0" xfId="0" applyFont="1" applyFill="1" applyAlignment="1" applyProtection="1">
      <alignment horizontal="left" vertical="center"/>
    </xf>
    <xf numFmtId="3" fontId="8" fillId="2" borderId="0" xfId="0" applyNumberFormat="1" applyFont="1" applyFill="1" applyProtection="1"/>
    <xf numFmtId="3" fontId="6" fillId="2" borderId="0" xfId="0" applyNumberFormat="1" applyFont="1" applyFill="1" applyProtection="1"/>
    <xf numFmtId="3" fontId="8" fillId="2" borderId="0" xfId="0" applyNumberFormat="1" applyFont="1" applyFill="1" applyAlignment="1" applyProtection="1">
      <alignment horizontal="center"/>
    </xf>
    <xf numFmtId="166" fontId="5" fillId="2" borderId="0" xfId="0" applyNumberFormat="1" applyFont="1" applyFill="1" applyProtection="1"/>
    <xf numFmtId="166" fontId="7" fillId="2" borderId="0" xfId="0" applyNumberFormat="1" applyFont="1" applyFill="1" applyProtection="1"/>
    <xf numFmtId="166" fontId="7" fillId="2" borderId="0" xfId="0" applyNumberFormat="1" applyFont="1" applyFill="1" applyAlignment="1" applyProtection="1">
      <alignment horizontal="center"/>
    </xf>
    <xf numFmtId="3" fontId="8" fillId="3" borderId="1" xfId="0" applyNumberFormat="1" applyFont="1" applyFill="1" applyBorder="1" applyAlignment="1" applyProtection="1">
      <alignment horizontal="center" vertical="center"/>
      <protection locked="0"/>
    </xf>
    <xf numFmtId="3" fontId="8" fillId="2" borderId="1" xfId="0" applyNumberFormat="1" applyFont="1" applyFill="1" applyBorder="1" applyAlignment="1" applyProtection="1">
      <alignment horizontal="center" vertical="center"/>
    </xf>
    <xf numFmtId="14" fontId="8" fillId="3" borderId="1"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xf>
    <xf numFmtId="3" fontId="15" fillId="3" borderId="1" xfId="0" applyNumberFormat="1" applyFont="1" applyFill="1" applyBorder="1" applyAlignment="1" applyProtection="1">
      <alignment horizontal="center" vertical="center"/>
      <protection locked="0"/>
    </xf>
    <xf numFmtId="4" fontId="15" fillId="2" borderId="1" xfId="0" applyNumberFormat="1" applyFont="1" applyFill="1" applyBorder="1" applyAlignment="1" applyProtection="1">
      <alignment horizontal="center" vertical="center"/>
    </xf>
    <xf numFmtId="0" fontId="9" fillId="2" borderId="8" xfId="0" applyFont="1" applyFill="1" applyBorder="1" applyAlignment="1" applyProtection="1">
      <alignment horizontal="center"/>
    </xf>
    <xf numFmtId="3" fontId="15" fillId="0" borderId="1"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xf>
    <xf numFmtId="0" fontId="8" fillId="4" borderId="1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6" fillId="2" borderId="0" xfId="0" applyFont="1" applyFill="1" applyAlignment="1">
      <alignment horizontal="center" vertical="center"/>
    </xf>
    <xf numFmtId="3" fontId="7" fillId="2" borderId="14" xfId="0" applyNumberFormat="1" applyFont="1" applyFill="1" applyBorder="1" applyAlignment="1">
      <alignment horizontal="center" vertical="center"/>
    </xf>
    <xf numFmtId="3" fontId="7" fillId="2" borderId="1" xfId="294" applyNumberFormat="1" applyFont="1" applyFill="1" applyBorder="1" applyAlignment="1">
      <alignment horizontal="center"/>
    </xf>
    <xf numFmtId="3" fontId="7" fillId="2" borderId="15" xfId="294" applyNumberFormat="1" applyFont="1" applyFill="1" applyBorder="1" applyAlignment="1"/>
    <xf numFmtId="170" fontId="7" fillId="2" borderId="1" xfId="294" applyNumberFormat="1" applyFont="1" applyFill="1" applyBorder="1"/>
    <xf numFmtId="3" fontId="7" fillId="2" borderId="0" xfId="0" applyNumberFormat="1" applyFont="1" applyFill="1" applyBorder="1" applyAlignment="1">
      <alignment horizontal="center" vertical="center"/>
    </xf>
    <xf numFmtId="3" fontId="7" fillId="2" borderId="0" xfId="294" applyNumberFormat="1" applyFont="1" applyFill="1" applyBorder="1" applyAlignment="1"/>
    <xf numFmtId="170" fontId="7" fillId="2" borderId="0" xfId="294" applyNumberFormat="1" applyFont="1" applyFill="1"/>
    <xf numFmtId="0" fontId="7" fillId="2" borderId="0" xfId="0" applyFont="1" applyFill="1" applyBorder="1"/>
    <xf numFmtId="3" fontId="7" fillId="2" borderId="0" xfId="0" applyNumberFormat="1" applyFont="1" applyFill="1"/>
    <xf numFmtId="0" fontId="16" fillId="2" borderId="0" xfId="0" applyFont="1" applyFill="1" applyAlignment="1"/>
    <xf numFmtId="9" fontId="0" fillId="2" borderId="0" xfId="1" applyFont="1" applyFill="1"/>
    <xf numFmtId="4" fontId="7" fillId="2" borderId="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xf>
    <xf numFmtId="0" fontId="23" fillId="2" borderId="1" xfId="0" applyFont="1" applyFill="1" applyBorder="1"/>
    <xf numFmtId="3" fontId="7" fillId="0" borderId="1" xfId="0" applyNumberFormat="1" applyFont="1" applyFill="1" applyBorder="1" applyAlignment="1" applyProtection="1">
      <alignment horizontal="center" vertical="center"/>
      <protection locked="0"/>
    </xf>
    <xf numFmtId="3" fontId="21" fillId="2" borderId="2" xfId="0" applyNumberFormat="1" applyFont="1" applyFill="1" applyBorder="1" applyAlignment="1">
      <alignment horizontal="center" vertical="center"/>
    </xf>
    <xf numFmtId="0" fontId="8" fillId="2" borderId="1" xfId="0" applyFont="1" applyFill="1" applyBorder="1" applyAlignment="1" applyProtection="1">
      <alignment horizontal="center" vertical="center"/>
    </xf>
    <xf numFmtId="167" fontId="7" fillId="2" borderId="1" xfId="294"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3" fontId="8" fillId="4" borderId="14" xfId="0" applyNumberFormat="1" applyFont="1" applyFill="1" applyBorder="1" applyAlignment="1">
      <alignment horizontal="center" vertical="center"/>
    </xf>
    <xf numFmtId="0" fontId="2" fillId="4" borderId="1" xfId="0" applyFont="1" applyFill="1" applyBorder="1" applyAlignment="1">
      <alignment horizontal="center" vertical="center"/>
    </xf>
    <xf numFmtId="166" fontId="15" fillId="4" borderId="1" xfId="0" applyNumberFormat="1" applyFont="1" applyFill="1" applyBorder="1" applyAlignment="1">
      <alignment horizontal="center" vertical="center" wrapText="1"/>
    </xf>
    <xf numFmtId="166" fontId="6" fillId="4" borderId="1" xfId="0" applyNumberFormat="1" applyFont="1" applyFill="1" applyBorder="1" applyAlignment="1">
      <alignment horizontal="center" vertical="center"/>
    </xf>
    <xf numFmtId="10" fontId="6" fillId="4" borderId="1" xfId="0" applyNumberFormat="1" applyFont="1" applyFill="1" applyBorder="1" applyAlignment="1">
      <alignment horizontal="center" vertical="center"/>
    </xf>
    <xf numFmtId="0" fontId="2" fillId="2" borderId="10" xfId="0" applyFont="1" applyFill="1" applyBorder="1" applyAlignment="1"/>
    <xf numFmtId="0" fontId="2" fillId="2" borderId="0" xfId="0" applyFont="1" applyFill="1" applyBorder="1" applyAlignment="1"/>
    <xf numFmtId="0" fontId="2" fillId="2" borderId="12" xfId="0" applyFont="1" applyFill="1" applyBorder="1" applyAlignment="1"/>
    <xf numFmtId="0" fontId="9" fillId="2" borderId="1" xfId="0" applyFont="1" applyFill="1" applyBorder="1" applyAlignment="1">
      <alignment horizontal="center" vertical="center"/>
    </xf>
    <xf numFmtId="3" fontId="15" fillId="2" borderId="12" xfId="0" applyNumberFormat="1" applyFont="1" applyFill="1" applyBorder="1" applyAlignment="1">
      <alignment horizontal="center" vertical="center"/>
    </xf>
    <xf numFmtId="0" fontId="10" fillId="2" borderId="7" xfId="0" applyFont="1" applyFill="1" applyBorder="1" applyAlignment="1"/>
    <xf numFmtId="0" fontId="2" fillId="2" borderId="5" xfId="0" applyFont="1" applyFill="1" applyBorder="1" applyAlignment="1"/>
    <xf numFmtId="0" fontId="10" fillId="2" borderId="0" xfId="0" applyFont="1" applyFill="1" applyBorder="1" applyAlignment="1">
      <alignment horizontal="right"/>
    </xf>
    <xf numFmtId="0" fontId="2" fillId="2" borderId="0" xfId="0" applyFont="1" applyFill="1" applyBorder="1" applyAlignment="1">
      <alignment horizontal="center" vertical="center"/>
    </xf>
    <xf numFmtId="0" fontId="2" fillId="2" borderId="8" xfId="0" applyFont="1" applyFill="1" applyBorder="1" applyAlignment="1"/>
    <xf numFmtId="169" fontId="9" fillId="2" borderId="1" xfId="0" applyNumberFormat="1" applyFont="1" applyFill="1" applyBorder="1" applyAlignment="1">
      <alignment horizontal="center"/>
    </xf>
    <xf numFmtId="3" fontId="15" fillId="2" borderId="1" xfId="0" applyNumberFormat="1" applyFont="1" applyFill="1" applyBorder="1" applyAlignment="1">
      <alignment horizontal="center"/>
    </xf>
    <xf numFmtId="3" fontId="1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xf>
    <xf numFmtId="0" fontId="0" fillId="2" borderId="9" xfId="0" applyFill="1" applyBorder="1"/>
    <xf numFmtId="0" fontId="0" fillId="2" borderId="0" xfId="0" applyFill="1" applyBorder="1"/>
    <xf numFmtId="3" fontId="15" fillId="2" borderId="0" xfId="0" applyNumberFormat="1" applyFont="1" applyFill="1" applyBorder="1" applyAlignment="1">
      <alignment horizontal="center"/>
    </xf>
    <xf numFmtId="0" fontId="0" fillId="2" borderId="10" xfId="0" applyFill="1" applyBorder="1"/>
    <xf numFmtId="10" fontId="7" fillId="2" borderId="12" xfId="0" applyNumberFormat="1" applyFont="1" applyFill="1" applyBorder="1" applyAlignment="1">
      <alignment horizontal="center" vertical="center"/>
    </xf>
    <xf numFmtId="166" fontId="7" fillId="2" borderId="8" xfId="0" applyNumberFormat="1" applyFont="1" applyFill="1" applyBorder="1" applyAlignment="1">
      <alignment horizontal="center" vertical="center"/>
    </xf>
    <xf numFmtId="10" fontId="7" fillId="2" borderId="11" xfId="0" applyNumberFormat="1" applyFont="1" applyFill="1" applyBorder="1" applyAlignment="1">
      <alignment horizontal="center" vertical="center"/>
    </xf>
    <xf numFmtId="0" fontId="0" fillId="2" borderId="7" xfId="0" applyFill="1" applyBorder="1"/>
    <xf numFmtId="0" fontId="0" fillId="2" borderId="5" xfId="0" applyFill="1" applyBorder="1"/>
    <xf numFmtId="0" fontId="16" fillId="2" borderId="0" xfId="0" applyFont="1" applyFill="1" applyAlignment="1" applyProtection="1">
      <alignment vertical="center"/>
    </xf>
    <xf numFmtId="0" fontId="8" fillId="2" borderId="1" xfId="0" applyFont="1" applyFill="1" applyBorder="1" applyAlignment="1" applyProtection="1">
      <alignment horizontal="center" vertical="center" wrapText="1"/>
    </xf>
    <xf numFmtId="0" fontId="15" fillId="2" borderId="2" xfId="0" applyFont="1" applyFill="1" applyBorder="1" applyAlignment="1" applyProtection="1">
      <alignment horizontal="left" vertical="center" wrapText="1" indent="2"/>
    </xf>
    <xf numFmtId="0" fontId="8" fillId="2" borderId="4" xfId="0" applyFont="1" applyFill="1" applyBorder="1" applyAlignment="1">
      <alignment horizontal="right" vertical="center"/>
    </xf>
    <xf numFmtId="0" fontId="8" fillId="2" borderId="13" xfId="0" applyFont="1" applyFill="1" applyBorder="1" applyAlignment="1">
      <alignment horizontal="right" vertical="center"/>
    </xf>
    <xf numFmtId="3" fontId="11" fillId="2" borderId="16" xfId="0" applyNumberFormat="1" applyFont="1" applyFill="1" applyBorder="1" applyAlignment="1" applyProtection="1">
      <alignment horizontal="center" vertical="center"/>
    </xf>
    <xf numFmtId="167" fontId="7" fillId="2" borderId="1" xfId="294" applyNumberFormat="1" applyFont="1" applyFill="1" applyBorder="1" applyAlignment="1">
      <alignment horizontal="center" vertical="center"/>
    </xf>
    <xf numFmtId="9" fontId="8" fillId="4" borderId="1" xfId="0" applyNumberFormat="1" applyFont="1" applyFill="1" applyBorder="1" applyAlignment="1">
      <alignment horizontal="center" vertical="center"/>
    </xf>
    <xf numFmtId="167" fontId="7" fillId="2" borderId="4" xfId="294" applyNumberFormat="1" applyFont="1" applyFill="1" applyBorder="1" applyAlignment="1">
      <alignment vertical="center"/>
    </xf>
    <xf numFmtId="167" fontId="7" fillId="2" borderId="14" xfId="294" applyNumberFormat="1" applyFont="1" applyFill="1" applyBorder="1" applyAlignment="1">
      <alignment horizontal="left" vertical="center"/>
    </xf>
    <xf numFmtId="0" fontId="0" fillId="0" borderId="0" xfId="0" applyFill="1" applyBorder="1"/>
    <xf numFmtId="0" fontId="8" fillId="2" borderId="0" xfId="0" applyFont="1" applyFill="1" applyAlignment="1" applyProtection="1">
      <alignment horizontal="left" vertical="center"/>
    </xf>
    <xf numFmtId="168" fontId="20" fillId="2" borderId="0" xfId="294" applyNumberFormat="1" applyFont="1" applyFill="1" applyBorder="1" applyAlignment="1" applyProtection="1">
      <alignment horizontal="right" vertical="center"/>
    </xf>
    <xf numFmtId="167" fontId="8" fillId="2" borderId="0" xfId="294" applyNumberFormat="1" applyFont="1" applyFill="1" applyBorder="1" applyAlignment="1" applyProtection="1">
      <alignment horizontal="left" vertical="center"/>
    </xf>
    <xf numFmtId="0" fontId="10" fillId="2" borderId="0" xfId="0" applyFont="1" applyFill="1" applyAlignment="1" applyProtection="1">
      <alignment horizontal="right" vertical="center"/>
    </xf>
    <xf numFmtId="0" fontId="10" fillId="2" borderId="0" xfId="0" applyFont="1" applyFill="1" applyBorder="1" applyAlignment="1" applyProtection="1">
      <alignment horizontal="right" vertical="center"/>
    </xf>
    <xf numFmtId="0" fontId="7" fillId="2" borderId="0" xfId="0" applyFont="1" applyFill="1" applyBorder="1" applyAlignment="1" applyProtection="1">
      <alignment horizontal="center" vertical="center"/>
    </xf>
    <xf numFmtId="0" fontId="10" fillId="4" borderId="7" xfId="0" applyFont="1" applyFill="1" applyBorder="1" applyAlignment="1" applyProtection="1">
      <alignment vertical="center" wrapText="1"/>
    </xf>
    <xf numFmtId="0" fontId="10" fillId="4" borderId="10" xfId="0" applyFont="1" applyFill="1" applyBorder="1" applyAlignment="1" applyProtection="1">
      <alignment vertical="center" wrapText="1"/>
    </xf>
    <xf numFmtId="3" fontId="7" fillId="2" borderId="0" xfId="0" applyNumberFormat="1" applyFont="1" applyFill="1" applyBorder="1" applyAlignment="1" applyProtection="1">
      <alignment horizontal="center" vertical="center"/>
      <protection locked="0"/>
    </xf>
    <xf numFmtId="0" fontId="15" fillId="2" borderId="1" xfId="0" applyFont="1" applyFill="1" applyBorder="1" applyAlignment="1" applyProtection="1">
      <alignment vertical="center"/>
    </xf>
    <xf numFmtId="0" fontId="15" fillId="2" borderId="1" xfId="0" applyFont="1" applyFill="1" applyBorder="1" applyAlignment="1" applyProtection="1">
      <alignment horizontal="left" vertical="center"/>
    </xf>
    <xf numFmtId="3" fontId="15" fillId="2" borderId="2" xfId="0" applyNumberFormat="1" applyFont="1" applyFill="1" applyBorder="1" applyAlignment="1" applyProtection="1">
      <alignment horizontal="left" vertical="center" wrapText="1" indent="2"/>
    </xf>
    <xf numFmtId="3" fontId="9" fillId="2" borderId="1" xfId="0" applyNumberFormat="1" applyFont="1" applyFill="1" applyBorder="1" applyAlignment="1" applyProtection="1">
      <alignment horizontal="center" vertical="center" wrapText="1"/>
    </xf>
    <xf numFmtId="167" fontId="7" fillId="2" borderId="0" xfId="294" applyNumberFormat="1" applyFont="1" applyFill="1" applyBorder="1" applyAlignment="1" applyProtection="1">
      <alignment horizontal="center" vertical="center"/>
    </xf>
    <xf numFmtId="0" fontId="10" fillId="2" borderId="0" xfId="0" applyFont="1" applyFill="1" applyAlignment="1" applyProtection="1">
      <alignment vertical="center"/>
    </xf>
    <xf numFmtId="0" fontId="15" fillId="2" borderId="0" xfId="0" applyFont="1" applyFill="1" applyProtection="1"/>
    <xf numFmtId="0" fontId="15" fillId="4" borderId="2" xfId="0" applyFont="1" applyFill="1" applyBorder="1" applyAlignment="1" applyProtection="1">
      <alignment horizontal="center" vertical="center" wrapText="1"/>
    </xf>
    <xf numFmtId="0" fontId="15" fillId="4" borderId="19" xfId="0" applyFont="1" applyFill="1" applyBorder="1" applyAlignment="1" applyProtection="1">
      <alignment horizontal="center" vertical="center" wrapText="1"/>
    </xf>
    <xf numFmtId="0" fontId="15" fillId="4" borderId="18" xfId="0" applyFont="1" applyFill="1" applyBorder="1" applyAlignment="1" applyProtection="1">
      <alignment horizontal="center" vertical="center" wrapText="1"/>
    </xf>
    <xf numFmtId="0" fontId="15" fillId="4" borderId="1" xfId="0" applyFont="1" applyFill="1" applyBorder="1" applyAlignment="1" applyProtection="1">
      <alignment horizontal="center" vertical="center" wrapText="1"/>
    </xf>
    <xf numFmtId="0" fontId="15" fillId="4" borderId="28"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xf>
    <xf numFmtId="170" fontId="0" fillId="0" borderId="0" xfId="0" applyNumberFormat="1"/>
    <xf numFmtId="174" fontId="0" fillId="0" borderId="0" xfId="294" applyNumberFormat="1" applyFont="1"/>
    <xf numFmtId="2" fontId="0" fillId="0" borderId="0" xfId="0" applyNumberFormat="1"/>
    <xf numFmtId="2" fontId="7" fillId="2" borderId="0" xfId="0" applyNumberFormat="1" applyFont="1" applyFill="1" applyProtection="1"/>
    <xf numFmtId="3" fontId="7" fillId="0" borderId="1" xfId="296" applyNumberFormat="1" applyFont="1" applyFill="1" applyBorder="1" applyAlignment="1" applyProtection="1">
      <alignment horizontal="center" vertical="center"/>
      <protection locked="0"/>
    </xf>
    <xf numFmtId="3" fontId="23" fillId="2" borderId="1" xfId="0" applyNumberFormat="1" applyFont="1" applyFill="1" applyBorder="1" applyAlignment="1">
      <alignment horizontal="center"/>
    </xf>
    <xf numFmtId="167" fontId="7" fillId="0" borderId="1" xfId="296" applyNumberFormat="1" applyFont="1" applyFill="1" applyBorder="1" applyAlignment="1" applyProtection="1">
      <alignment horizontal="center" vertical="center"/>
      <protection locked="0"/>
    </xf>
    <xf numFmtId="3" fontId="8" fillId="4" borderId="1" xfId="294" applyNumberFormat="1" applyFont="1" applyFill="1" applyBorder="1"/>
    <xf numFmtId="4" fontId="15" fillId="3" borderId="1" xfId="0" applyNumberFormat="1" applyFont="1" applyFill="1" applyBorder="1" applyAlignment="1" applyProtection="1">
      <alignment horizontal="center" vertical="center"/>
      <protection locked="0"/>
    </xf>
    <xf numFmtId="170" fontId="0" fillId="0" borderId="0" xfId="294" applyNumberFormat="1" applyFont="1"/>
    <xf numFmtId="167" fontId="7" fillId="2" borderId="1" xfId="294" applyNumberFormat="1" applyFont="1" applyFill="1" applyBorder="1" applyAlignment="1">
      <alignment vertical="center"/>
    </xf>
    <xf numFmtId="4" fontId="11" fillId="2" borderId="16" xfId="0" applyNumberFormat="1" applyFont="1" applyFill="1" applyBorder="1" applyAlignment="1" applyProtection="1">
      <alignment horizontal="center" vertical="center"/>
    </xf>
    <xf numFmtId="4" fontId="30" fillId="0" borderId="0" xfId="0" applyNumberFormat="1" applyFont="1"/>
    <xf numFmtId="164" fontId="0" fillId="0" borderId="0" xfId="296" applyFont="1"/>
    <xf numFmtId="10" fontId="0" fillId="0" borderId="0" xfId="0" applyNumberFormat="1"/>
    <xf numFmtId="0" fontId="15" fillId="2" borderId="1" xfId="0" applyFont="1" applyFill="1" applyBorder="1" applyAlignment="1">
      <alignment horizontal="center" vertical="center"/>
    </xf>
    <xf numFmtId="172" fontId="7" fillId="0" borderId="1" xfId="294" applyNumberFormat="1" applyFont="1" applyFill="1" applyBorder="1" applyAlignment="1">
      <alignment horizontal="center" vertical="center"/>
    </xf>
    <xf numFmtId="3" fontId="7" fillId="0" borderId="1" xfId="294" applyNumberFormat="1" applyFont="1" applyFill="1" applyBorder="1" applyAlignment="1">
      <alignment horizontal="center" vertical="center"/>
    </xf>
    <xf numFmtId="173"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0" fontId="16" fillId="2" borderId="0" xfId="0" applyFont="1" applyFill="1" applyAlignment="1">
      <alignment horizontal="center" vertical="center"/>
    </xf>
    <xf numFmtId="0" fontId="9" fillId="2" borderId="0" xfId="0" applyFont="1" applyFill="1" applyAlignment="1">
      <alignment horizontal="justify" vertical="center" wrapText="1"/>
    </xf>
    <xf numFmtId="0" fontId="9" fillId="2" borderId="0" xfId="0" applyFont="1" applyFill="1" applyAlignment="1">
      <alignment horizontal="justify" vertical="justify" wrapText="1"/>
    </xf>
    <xf numFmtId="0" fontId="15" fillId="2" borderId="0" xfId="0" applyFont="1" applyFill="1" applyAlignment="1">
      <alignment horizontal="left" vertical="center"/>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9" fillId="2" borderId="0" xfId="0" applyFont="1" applyFill="1" applyAlignment="1">
      <alignment horizontal="left" vertical="justify" wrapText="1"/>
    </xf>
    <xf numFmtId="0" fontId="3" fillId="2" borderId="0" xfId="295" applyFill="1" applyAlignment="1">
      <alignment horizontal="left" vertical="center" wrapText="1"/>
    </xf>
    <xf numFmtId="167" fontId="7" fillId="2" borderId="4" xfId="294" applyNumberFormat="1" applyFont="1" applyFill="1" applyBorder="1" applyAlignment="1">
      <alignment horizontal="justify" vertical="justify"/>
    </xf>
    <xf numFmtId="167" fontId="7" fillId="2" borderId="13" xfId="294" applyNumberFormat="1" applyFont="1" applyFill="1" applyBorder="1" applyAlignment="1">
      <alignment horizontal="justify" vertical="justify"/>
    </xf>
    <xf numFmtId="167" fontId="7" fillId="2" borderId="14" xfId="294" applyNumberFormat="1" applyFont="1" applyFill="1" applyBorder="1" applyAlignment="1">
      <alignment horizontal="justify" vertical="justify"/>
    </xf>
    <xf numFmtId="167" fontId="7" fillId="2" borderId="0" xfId="294" applyNumberFormat="1" applyFont="1" applyFill="1" applyBorder="1" applyAlignment="1">
      <alignment horizontal="left" vertical="center"/>
    </xf>
    <xf numFmtId="167" fontId="8" fillId="2" borderId="1" xfId="294" applyNumberFormat="1" applyFont="1" applyFill="1" applyBorder="1" applyAlignment="1">
      <alignment horizontal="left" vertical="center"/>
    </xf>
    <xf numFmtId="167" fontId="7" fillId="2" borderId="4" xfId="294" applyNumberFormat="1" applyFont="1" applyFill="1" applyBorder="1" applyAlignment="1">
      <alignment horizontal="left" vertical="center"/>
    </xf>
    <xf numFmtId="167" fontId="7" fillId="2" borderId="14" xfId="294" applyNumberFormat="1" applyFont="1" applyFill="1" applyBorder="1" applyAlignment="1">
      <alignment horizontal="left" vertical="center"/>
    </xf>
    <xf numFmtId="167" fontId="7" fillId="2" borderId="1" xfId="294" applyNumberFormat="1" applyFont="1" applyFill="1" applyBorder="1" applyAlignment="1">
      <alignment horizontal="left" vertical="center"/>
    </xf>
    <xf numFmtId="9" fontId="8" fillId="4" borderId="4" xfId="0" applyNumberFormat="1" applyFont="1" applyFill="1" applyBorder="1" applyAlignment="1">
      <alignment horizontal="left" vertical="center"/>
    </xf>
    <xf numFmtId="9" fontId="8" fillId="4" borderId="13" xfId="0" applyNumberFormat="1" applyFont="1" applyFill="1" applyBorder="1" applyAlignment="1">
      <alignment horizontal="left" vertical="center"/>
    </xf>
    <xf numFmtId="167" fontId="7" fillId="2" borderId="1" xfId="294" applyNumberFormat="1" applyFont="1" applyFill="1" applyBorder="1" applyAlignment="1">
      <alignment horizontal="left" vertical="center" wrapText="1"/>
    </xf>
    <xf numFmtId="0" fontId="10" fillId="4" borderId="0" xfId="0" applyFont="1" applyFill="1" applyAlignment="1">
      <alignment horizontal="center"/>
    </xf>
    <xf numFmtId="9" fontId="8" fillId="4" borderId="14" xfId="0" applyNumberFormat="1" applyFont="1" applyFill="1" applyBorder="1" applyAlignment="1">
      <alignment horizontal="left" vertical="center"/>
    </xf>
    <xf numFmtId="0" fontId="7" fillId="2" borderId="6" xfId="0" applyFont="1" applyFill="1" applyBorder="1" applyAlignment="1">
      <alignment horizontal="left" wrapText="1"/>
    </xf>
    <xf numFmtId="0" fontId="7" fillId="2" borderId="0" xfId="0" applyFont="1" applyFill="1" applyAlignment="1">
      <alignment horizontal="left" wrapText="1"/>
    </xf>
    <xf numFmtId="0" fontId="8" fillId="2" borderId="1" xfId="0" applyFont="1" applyFill="1" applyBorder="1" applyAlignment="1">
      <alignment horizontal="center"/>
    </xf>
    <xf numFmtId="168" fontId="8" fillId="2" borderId="1" xfId="294" applyNumberFormat="1" applyFont="1" applyFill="1" applyBorder="1" applyAlignment="1">
      <alignment horizontal="left" vertical="center"/>
    </xf>
    <xf numFmtId="0" fontId="8" fillId="2" borderId="1" xfId="0" applyFont="1" applyFill="1" applyBorder="1" applyAlignment="1">
      <alignment horizontal="left" vertical="center"/>
    </xf>
    <xf numFmtId="0" fontId="7" fillId="2" borderId="4" xfId="0" applyFont="1" applyFill="1" applyBorder="1" applyAlignment="1">
      <alignment horizontal="center"/>
    </xf>
    <xf numFmtId="0" fontId="7" fillId="2" borderId="13" xfId="0" applyFont="1" applyFill="1" applyBorder="1" applyAlignment="1">
      <alignment horizontal="center"/>
    </xf>
    <xf numFmtId="0" fontId="7" fillId="2" borderId="14" xfId="0" applyFont="1" applyFill="1" applyBorder="1" applyAlignment="1">
      <alignment horizontal="center"/>
    </xf>
    <xf numFmtId="0" fontId="7" fillId="2" borderId="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15" fillId="4" borderId="1"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3" fontId="11" fillId="2" borderId="4" xfId="0" applyNumberFormat="1" applyFont="1" applyFill="1" applyBorder="1" applyAlignment="1" applyProtection="1">
      <alignment horizontal="center" vertical="center" wrapText="1"/>
    </xf>
    <xf numFmtId="3" fontId="11" fillId="2" borderId="13" xfId="0" applyNumberFormat="1" applyFont="1" applyFill="1" applyBorder="1" applyAlignment="1" applyProtection="1">
      <alignment horizontal="center" vertical="center" wrapText="1"/>
    </xf>
    <xf numFmtId="3" fontId="11" fillId="2" borderId="14" xfId="0" applyNumberFormat="1"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3" fontId="11" fillId="2" borderId="9" xfId="0" applyNumberFormat="1" applyFont="1" applyFill="1" applyBorder="1" applyAlignment="1" applyProtection="1">
      <alignment horizontal="center" vertical="center" wrapText="1"/>
    </xf>
    <xf numFmtId="3" fontId="11" fillId="2" borderId="6" xfId="0" applyNumberFormat="1" applyFont="1" applyFill="1" applyBorder="1" applyAlignment="1" applyProtection="1">
      <alignment horizontal="center" vertical="center" wrapText="1"/>
    </xf>
    <xf numFmtId="3" fontId="11" fillId="2" borderId="11" xfId="0" applyNumberFormat="1" applyFont="1" applyFill="1" applyBorder="1" applyAlignment="1" applyProtection="1">
      <alignment horizontal="center" vertical="center" wrapText="1"/>
    </xf>
    <xf numFmtId="3" fontId="11" fillId="2" borderId="7" xfId="0" applyNumberFormat="1" applyFont="1" applyFill="1" applyBorder="1" applyAlignment="1" applyProtection="1">
      <alignment horizontal="center" vertical="center" wrapText="1"/>
    </xf>
    <xf numFmtId="3" fontId="11" fillId="2" borderId="5" xfId="0" applyNumberFormat="1" applyFont="1" applyFill="1" applyBorder="1" applyAlignment="1" applyProtection="1">
      <alignment horizontal="center" vertical="center" wrapText="1"/>
    </xf>
    <xf numFmtId="3" fontId="11" fillId="2" borderId="8" xfId="0" applyNumberFormat="1" applyFont="1" applyFill="1" applyBorder="1" applyAlignment="1" applyProtection="1">
      <alignment horizontal="center" vertical="center" wrapText="1"/>
    </xf>
    <xf numFmtId="0" fontId="28" fillId="4" borderId="2" xfId="0" applyFont="1" applyFill="1" applyBorder="1" applyAlignment="1" applyProtection="1">
      <alignment horizontal="center" vertical="center" wrapText="1"/>
    </xf>
    <xf numFmtId="0" fontId="28" fillId="4" borderId="1" xfId="0" applyFont="1" applyFill="1" applyBorder="1" applyAlignment="1" applyProtection="1">
      <alignment horizontal="center" vertical="center" wrapText="1"/>
    </xf>
    <xf numFmtId="0" fontId="15" fillId="4" borderId="15" xfId="0" applyFont="1" applyFill="1" applyBorder="1" applyAlignment="1" applyProtection="1">
      <alignment horizontal="center" vertical="center" wrapText="1"/>
    </xf>
    <xf numFmtId="0" fontId="15" fillId="4" borderId="2" xfId="0" applyFont="1" applyFill="1" applyBorder="1" applyAlignment="1" applyProtection="1">
      <alignment horizontal="center" vertical="center" wrapText="1"/>
    </xf>
    <xf numFmtId="0" fontId="15" fillId="4" borderId="9" xfId="0" applyFont="1" applyFill="1" applyBorder="1" applyAlignment="1" applyProtection="1">
      <alignment horizontal="center" vertical="center" wrapText="1"/>
    </xf>
    <xf numFmtId="0" fontId="15" fillId="4" borderId="11" xfId="0" applyFont="1" applyFill="1" applyBorder="1" applyAlignment="1" applyProtection="1">
      <alignment horizontal="center" vertical="center" wrapText="1"/>
    </xf>
    <xf numFmtId="0" fontId="15" fillId="4" borderId="26" xfId="0" applyFont="1" applyFill="1" applyBorder="1" applyAlignment="1" applyProtection="1">
      <alignment horizontal="center" vertical="center" wrapText="1"/>
    </xf>
    <xf numFmtId="0" fontId="15" fillId="4" borderId="27" xfId="0" applyFont="1" applyFill="1" applyBorder="1" applyAlignment="1" applyProtection="1">
      <alignment horizontal="center" vertical="center" wrapText="1"/>
    </xf>
    <xf numFmtId="0" fontId="10" fillId="2" borderId="0" xfId="0" applyFont="1" applyFill="1" applyBorder="1" applyAlignment="1" applyProtection="1">
      <alignment horizontal="right" vertical="center"/>
    </xf>
    <xf numFmtId="0" fontId="10" fillId="2" borderId="12" xfId="0" applyFont="1" applyFill="1" applyBorder="1" applyAlignment="1" applyProtection="1">
      <alignment horizontal="right" vertical="center"/>
    </xf>
    <xf numFmtId="0" fontId="10" fillId="2" borderId="0" xfId="0" applyFont="1" applyFill="1" applyAlignment="1" applyProtection="1">
      <alignment horizontal="right" vertical="center"/>
    </xf>
    <xf numFmtId="0" fontId="8" fillId="2" borderId="0" xfId="0" applyFont="1" applyFill="1" applyAlignment="1" applyProtection="1">
      <alignment horizontal="left" vertical="center"/>
    </xf>
    <xf numFmtId="3" fontId="7" fillId="2" borderId="0" xfId="0" applyNumberFormat="1" applyFont="1" applyFill="1" applyBorder="1" applyAlignment="1" applyProtection="1">
      <alignment horizontal="left" vertical="center" wrapText="1"/>
    </xf>
    <xf numFmtId="10" fontId="9" fillId="0" borderId="1" xfId="0" applyNumberFormat="1"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wrapText="1"/>
    </xf>
    <xf numFmtId="10" fontId="15" fillId="0" borderId="1" xfId="0" applyNumberFormat="1"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168" fontId="20" fillId="2" borderId="0" xfId="294" applyNumberFormat="1" applyFont="1" applyFill="1" applyBorder="1" applyAlignment="1" applyProtection="1">
      <alignment horizontal="right" vertical="center"/>
    </xf>
    <xf numFmtId="167" fontId="8" fillId="2" borderId="0" xfId="294" applyNumberFormat="1" applyFont="1" applyFill="1" applyBorder="1" applyAlignment="1" applyProtection="1">
      <alignment horizontal="left" vertical="center"/>
    </xf>
    <xf numFmtId="0" fontId="10" fillId="4" borderId="4" xfId="0" applyFont="1" applyFill="1" applyBorder="1" applyAlignment="1" applyProtection="1">
      <alignment horizontal="center" vertical="center"/>
    </xf>
    <xf numFmtId="0" fontId="10" fillId="4" borderId="13"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0" xfId="0" applyFont="1" applyFill="1" applyAlignment="1">
      <alignment horizontal="left" vertical="top" wrapText="1"/>
    </xf>
    <xf numFmtId="0" fontId="8" fillId="2" borderId="0" xfId="0" applyFont="1" applyFill="1" applyBorder="1" applyAlignment="1">
      <alignment horizontal="left" vertical="center" textRotation="90" wrapText="1"/>
    </xf>
    <xf numFmtId="0" fontId="8" fillId="2" borderId="7" xfId="0" applyFont="1" applyFill="1" applyBorder="1" applyAlignment="1">
      <alignment horizontal="right" vertical="center"/>
    </xf>
    <xf numFmtId="0" fontId="8" fillId="2" borderId="5" xfId="0" applyFont="1" applyFill="1" applyBorder="1" applyAlignment="1">
      <alignment horizontal="right" vertical="center"/>
    </xf>
    <xf numFmtId="0" fontId="8" fillId="2" borderId="4" xfId="0" applyFont="1" applyFill="1" applyBorder="1" applyAlignment="1">
      <alignment horizontal="right" vertical="center" wrapText="1"/>
    </xf>
    <xf numFmtId="0" fontId="8" fillId="2" borderId="13" xfId="0" applyFont="1" applyFill="1" applyBorder="1" applyAlignment="1">
      <alignment horizontal="right" vertical="center" wrapText="1"/>
    </xf>
    <xf numFmtId="0" fontId="8" fillId="2" borderId="4" xfId="0" applyFont="1" applyFill="1" applyBorder="1" applyAlignment="1">
      <alignment horizontal="right" vertical="center"/>
    </xf>
    <xf numFmtId="0" fontId="8" fillId="2" borderId="13" xfId="0" applyFont="1" applyFill="1" applyBorder="1" applyAlignment="1">
      <alignment horizontal="right" vertical="center"/>
    </xf>
    <xf numFmtId="0" fontId="31" fillId="2" borderId="4" xfId="0" applyFont="1" applyFill="1" applyBorder="1" applyAlignment="1">
      <alignment horizontal="right" vertical="center"/>
    </xf>
    <xf numFmtId="0" fontId="31" fillId="2" borderId="13" xfId="0" applyFont="1" applyFill="1" applyBorder="1" applyAlignment="1">
      <alignment horizontal="right" vertical="center"/>
    </xf>
    <xf numFmtId="0" fontId="8" fillId="2" borderId="14" xfId="0" applyFont="1" applyFill="1" applyBorder="1" applyAlignment="1">
      <alignment horizontal="right" vertical="center"/>
    </xf>
    <xf numFmtId="0" fontId="10" fillId="4" borderId="0" xfId="0" applyFont="1" applyFill="1" applyBorder="1" applyAlignment="1">
      <alignment horizontal="center" vertical="center" wrapText="1"/>
    </xf>
    <xf numFmtId="0" fontId="10" fillId="4" borderId="0" xfId="0" applyFont="1" applyFill="1" applyAlignment="1">
      <alignment horizontal="center" vertical="center"/>
    </xf>
    <xf numFmtId="0" fontId="31" fillId="2" borderId="4" xfId="0" applyFont="1" applyFill="1" applyBorder="1" applyAlignment="1">
      <alignment horizontal="right" vertical="center" wrapText="1"/>
    </xf>
    <xf numFmtId="0" fontId="31" fillId="2" borderId="13" xfId="0" applyFont="1" applyFill="1" applyBorder="1" applyAlignment="1">
      <alignment horizontal="right" vertical="center" wrapText="1"/>
    </xf>
    <xf numFmtId="0" fontId="21" fillId="2" borderId="4" xfId="0" applyFont="1" applyFill="1" applyBorder="1" applyAlignment="1">
      <alignment horizontal="right" vertical="center"/>
    </xf>
    <xf numFmtId="0" fontId="21" fillId="2" borderId="14" xfId="0" applyFont="1" applyFill="1" applyBorder="1" applyAlignment="1">
      <alignment horizontal="right" vertical="center"/>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8" fillId="2" borderId="1"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1" xfId="0" applyFont="1" applyFill="1" applyBorder="1" applyAlignment="1">
      <alignment horizontal="left" vertical="center"/>
    </xf>
    <xf numFmtId="0" fontId="8" fillId="2" borderId="7" xfId="0" applyFont="1" applyFill="1" applyBorder="1" applyAlignment="1">
      <alignment horizontal="left" vertical="center"/>
    </xf>
    <xf numFmtId="0" fontId="8" fillId="2" borderId="5" xfId="0" applyFont="1" applyFill="1" applyBorder="1" applyAlignment="1">
      <alignment horizontal="left" vertical="center"/>
    </xf>
    <xf numFmtId="0" fontId="15" fillId="4" borderId="4"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6" fillId="4" borderId="10" xfId="0" applyFont="1" applyFill="1" applyBorder="1" applyAlignment="1">
      <alignment horizontal="center"/>
    </xf>
    <xf numFmtId="0" fontId="16" fillId="4" borderId="0" xfId="0" applyFont="1" applyFill="1" applyBorder="1" applyAlignment="1">
      <alignment horizontal="center"/>
    </xf>
    <xf numFmtId="0" fontId="16" fillId="4" borderId="12" xfId="0" applyFont="1" applyFill="1" applyBorder="1" applyAlignment="1">
      <alignment horizontal="center"/>
    </xf>
    <xf numFmtId="0" fontId="16" fillId="4" borderId="1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2" borderId="10" xfId="0" applyFont="1" applyFill="1" applyBorder="1" applyAlignment="1">
      <alignment horizontal="right"/>
    </xf>
    <xf numFmtId="0" fontId="16" fillId="2" borderId="0" xfId="0" applyFont="1" applyFill="1" applyBorder="1" applyAlignment="1">
      <alignment horizontal="right"/>
    </xf>
    <xf numFmtId="0" fontId="16" fillId="2" borderId="0" xfId="0" applyFont="1" applyFill="1" applyBorder="1" applyAlignment="1">
      <alignment horizontal="left"/>
    </xf>
    <xf numFmtId="0" fontId="16" fillId="2" borderId="12" xfId="0" applyFont="1" applyFill="1" applyBorder="1" applyAlignment="1">
      <alignment horizontal="left"/>
    </xf>
    <xf numFmtId="0" fontId="2" fillId="4" borderId="1" xfId="0" applyFont="1" applyFill="1" applyBorder="1" applyAlignment="1">
      <alignment horizontal="center" vertical="center"/>
    </xf>
    <xf numFmtId="166" fontId="15" fillId="4" borderId="1" xfId="0" applyNumberFormat="1" applyFont="1" applyFill="1" applyBorder="1" applyAlignment="1">
      <alignment horizontal="center" vertical="center" wrapText="1"/>
    </xf>
    <xf numFmtId="0" fontId="15" fillId="2" borderId="10" xfId="0" applyFont="1" applyFill="1" applyBorder="1" applyAlignment="1">
      <alignment horizontal="right" vertical="center"/>
    </xf>
    <xf numFmtId="0" fontId="15" fillId="2" borderId="0" xfId="0" applyFont="1" applyFill="1" applyBorder="1" applyAlignment="1">
      <alignment horizontal="right" vertical="center"/>
    </xf>
    <xf numFmtId="166"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cellXfs>
  <cellStyles count="297">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5" builtinId="8"/>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Millares" xfId="294" builtinId="3"/>
    <cellStyle name="Moneda" xfId="296" builtinId="4"/>
    <cellStyle name="Normal" xfId="0" builtinId="0"/>
    <cellStyle name="Porcentaje" xfId="1" builtinId="5"/>
  </cellStyles>
  <dxfs count="0"/>
  <tableStyles count="0" defaultTableStyle="TableStyleMedium9" defaultPivotStyle="PivotStyleLight16"/>
  <colors>
    <mruColors>
      <color rgb="FF95B850"/>
      <color rgb="FFF7F9F1"/>
      <color rgb="FFF5F8EE"/>
      <color rgb="FF75DBFF"/>
      <color rgb="FFCCECFF"/>
      <color rgb="FFFEF4EC"/>
      <color rgb="FFF4F7ED"/>
      <color rgb="FFBFE0E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209550</xdr:colOff>
      <xdr:row>5</xdr:row>
      <xdr:rowOff>114410</xdr:rowOff>
    </xdr:to>
    <xdr:pic>
      <xdr:nvPicPr>
        <xdr:cNvPr id="2" name="1 Imagen" descr="logo MDS.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14300" y="1"/>
          <a:ext cx="971550" cy="924034"/>
        </a:xfrm>
        <a:prstGeom prst="rect">
          <a:avLst/>
        </a:prstGeom>
      </xdr:spPr>
    </xdr:pic>
    <xdr:clientData/>
  </xdr:twoCellAnchor>
  <xdr:twoCellAnchor editAs="oneCell">
    <xdr:from>
      <xdr:col>7</xdr:col>
      <xdr:colOff>586740</xdr:colOff>
      <xdr:row>0</xdr:row>
      <xdr:rowOff>0</xdr:rowOff>
    </xdr:from>
    <xdr:to>
      <xdr:col>9</xdr:col>
      <xdr:colOff>3810</xdr:colOff>
      <xdr:row>5</xdr:row>
      <xdr:rowOff>114300</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55920" y="0"/>
          <a:ext cx="981075" cy="952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energia.cl/exploradorsola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J49"/>
  <sheetViews>
    <sheetView zoomScaleNormal="100" workbookViewId="0">
      <selection activeCell="B7" sqref="B7:I7"/>
    </sheetView>
  </sheetViews>
  <sheetFormatPr baseColWidth="10" defaultRowHeight="12.75"/>
  <cols>
    <col min="1" max="1" width="1.7109375" customWidth="1"/>
  </cols>
  <sheetData>
    <row r="1" spans="2:10">
      <c r="B1" s="20"/>
      <c r="C1" s="20"/>
      <c r="D1" s="20"/>
      <c r="E1" s="20"/>
      <c r="F1" s="20"/>
      <c r="G1" s="20"/>
      <c r="H1" s="20"/>
      <c r="I1" s="20"/>
    </row>
    <row r="2" spans="2:10">
      <c r="B2" s="20"/>
      <c r="C2" s="20"/>
      <c r="D2" s="20"/>
      <c r="E2" s="20"/>
      <c r="F2" s="20"/>
      <c r="G2" s="20"/>
      <c r="H2" s="20"/>
      <c r="I2" s="20"/>
    </row>
    <row r="3" spans="2:10">
      <c r="B3" s="20"/>
      <c r="C3" s="20"/>
      <c r="D3" s="20"/>
      <c r="E3" s="20"/>
      <c r="F3" s="20"/>
      <c r="G3" s="20"/>
      <c r="H3" s="20"/>
      <c r="I3" s="20"/>
    </row>
    <row r="4" spans="2:10">
      <c r="B4" s="20"/>
      <c r="C4" s="20"/>
      <c r="D4" s="20"/>
      <c r="E4" s="20"/>
      <c r="F4" s="20"/>
      <c r="G4" s="20"/>
      <c r="H4" s="20"/>
      <c r="I4" s="20"/>
    </row>
    <row r="5" spans="2:10">
      <c r="B5" s="20"/>
      <c r="C5" s="20"/>
      <c r="D5" s="20"/>
      <c r="E5" s="20"/>
      <c r="F5" s="20"/>
      <c r="G5" s="20"/>
      <c r="H5" s="20"/>
      <c r="I5" s="20"/>
    </row>
    <row r="6" spans="2:10">
      <c r="B6" s="20"/>
      <c r="C6" s="20"/>
      <c r="D6" s="20"/>
      <c r="E6" s="20"/>
      <c r="F6" s="20"/>
      <c r="G6" s="20"/>
      <c r="H6" s="20"/>
      <c r="I6" s="20"/>
    </row>
    <row r="7" spans="2:10" ht="24.75" customHeight="1">
      <c r="B7" s="224" t="s">
        <v>98</v>
      </c>
      <c r="C7" s="224"/>
      <c r="D7" s="224"/>
      <c r="E7" s="224"/>
      <c r="F7" s="224"/>
      <c r="G7" s="224"/>
      <c r="H7" s="224"/>
      <c r="I7" s="224"/>
    </row>
    <row r="8" spans="2:10">
      <c r="B8" s="20"/>
      <c r="C8" s="20"/>
      <c r="D8" s="20"/>
      <c r="E8" s="20"/>
      <c r="F8" s="20"/>
      <c r="G8" s="20"/>
      <c r="H8" s="20"/>
      <c r="I8" s="20"/>
    </row>
    <row r="9" spans="2:10" ht="15">
      <c r="B9" s="21" t="s">
        <v>0</v>
      </c>
      <c r="C9" s="22"/>
      <c r="D9" s="22"/>
      <c r="E9" s="22"/>
      <c r="F9" s="22"/>
      <c r="G9" s="22"/>
      <c r="H9" s="22"/>
      <c r="I9" s="22"/>
    </row>
    <row r="10" spans="2:10" ht="7.5" customHeight="1">
      <c r="B10" s="22"/>
      <c r="C10" s="22"/>
      <c r="D10" s="22"/>
      <c r="E10" s="22"/>
      <c r="F10" s="22"/>
      <c r="G10" s="22"/>
      <c r="H10" s="22"/>
      <c r="I10" s="22"/>
    </row>
    <row r="11" spans="2:10" ht="32.25" customHeight="1">
      <c r="B11" s="228" t="s">
        <v>112</v>
      </c>
      <c r="C11" s="228"/>
      <c r="D11" s="228"/>
      <c r="E11" s="228"/>
      <c r="F11" s="228"/>
      <c r="G11" s="228"/>
      <c r="H11" s="228"/>
      <c r="I11" s="228"/>
    </row>
    <row r="12" spans="2:10" ht="20.25" customHeight="1">
      <c r="B12" s="229" t="s">
        <v>1</v>
      </c>
      <c r="C12" s="229"/>
      <c r="D12" s="229"/>
      <c r="E12" s="229"/>
      <c r="F12" s="229"/>
      <c r="G12" s="229"/>
      <c r="H12" s="229"/>
      <c r="I12" s="229"/>
    </row>
    <row r="13" spans="2:10" ht="8.25" customHeight="1">
      <c r="B13" s="23"/>
      <c r="C13" s="22"/>
      <c r="D13" s="22"/>
      <c r="E13" s="22"/>
      <c r="F13" s="22"/>
      <c r="G13" s="22"/>
      <c r="H13" s="22"/>
      <c r="I13" s="22"/>
    </row>
    <row r="14" spans="2:10" ht="19.5" customHeight="1">
      <c r="B14" s="24" t="s">
        <v>39</v>
      </c>
      <c r="C14" s="22"/>
      <c r="D14" s="22"/>
      <c r="E14" s="22"/>
      <c r="F14" s="22"/>
      <c r="G14" s="22"/>
      <c r="H14" s="22"/>
      <c r="I14" s="22"/>
    </row>
    <row r="15" spans="2:10" s="4" customFormat="1" ht="31.5" customHeight="1">
      <c r="B15" s="230" t="s">
        <v>40</v>
      </c>
      <c r="C15" s="230"/>
      <c r="D15" s="230"/>
      <c r="E15" s="230"/>
      <c r="F15" s="230"/>
      <c r="G15" s="230"/>
      <c r="H15" s="230"/>
      <c r="I15" s="230"/>
      <c r="J15" s="13"/>
    </row>
    <row r="16" spans="2:10" s="4" customFormat="1" ht="60.75" customHeight="1">
      <c r="B16" s="226" t="s">
        <v>122</v>
      </c>
      <c r="C16" s="226"/>
      <c r="D16" s="226"/>
      <c r="E16" s="226"/>
      <c r="F16" s="226"/>
      <c r="G16" s="226"/>
      <c r="H16" s="226"/>
      <c r="I16" s="226"/>
    </row>
    <row r="17" spans="2:10" s="4" customFormat="1" ht="45.75" customHeight="1">
      <c r="B17" s="226" t="s">
        <v>156</v>
      </c>
      <c r="C17" s="226"/>
      <c r="D17" s="226"/>
      <c r="E17" s="226"/>
      <c r="F17" s="226"/>
      <c r="G17" s="226"/>
      <c r="H17" s="226"/>
      <c r="I17" s="226"/>
    </row>
    <row r="18" spans="2:10" s="4" customFormat="1" ht="42" customHeight="1">
      <c r="B18" s="225" t="s">
        <v>154</v>
      </c>
      <c r="C18" s="225"/>
      <c r="D18" s="225"/>
      <c r="E18" s="225"/>
      <c r="F18" s="225"/>
      <c r="G18" s="225"/>
      <c r="H18" s="225"/>
      <c r="I18" s="225"/>
    </row>
    <row r="19" spans="2:10" s="4" customFormat="1" ht="27.95" customHeight="1">
      <c r="B19" s="225" t="s">
        <v>155</v>
      </c>
      <c r="C19" s="225"/>
      <c r="D19" s="225"/>
      <c r="E19" s="225"/>
      <c r="F19" s="225"/>
      <c r="G19" s="225"/>
      <c r="H19" s="225"/>
      <c r="I19" s="225"/>
      <c r="J19" s="13"/>
    </row>
    <row r="20" spans="2:10" ht="15.75" customHeight="1">
      <c r="B20" s="20"/>
      <c r="C20" s="22"/>
      <c r="D20" s="22"/>
      <c r="E20" s="22"/>
      <c r="F20" s="22"/>
      <c r="G20" s="22"/>
      <c r="H20" s="22"/>
      <c r="I20" s="22"/>
    </row>
    <row r="21" spans="2:10" ht="27.95" customHeight="1">
      <c r="B21" s="227" t="s">
        <v>56</v>
      </c>
      <c r="C21" s="227"/>
      <c r="D21" s="227"/>
      <c r="E21" s="227"/>
      <c r="F21" s="227"/>
      <c r="G21" s="227"/>
      <c r="H21" s="227"/>
      <c r="I21" s="227"/>
    </row>
    <row r="22" spans="2:10" ht="27.95" customHeight="1">
      <c r="B22" s="225" t="s">
        <v>124</v>
      </c>
      <c r="C22" s="225"/>
      <c r="D22" s="225"/>
      <c r="E22" s="225"/>
      <c r="F22" s="225"/>
      <c r="G22" s="225"/>
      <c r="H22" s="225"/>
      <c r="I22" s="225"/>
    </row>
    <row r="23" spans="2:10" ht="210" customHeight="1">
      <c r="B23" s="226" t="s">
        <v>138</v>
      </c>
      <c r="C23" s="226"/>
      <c r="D23" s="226"/>
      <c r="E23" s="226"/>
      <c r="F23" s="226"/>
      <c r="G23" s="226"/>
      <c r="H23" s="226"/>
      <c r="I23" s="226"/>
    </row>
    <row r="24" spans="2:10" ht="15.6" customHeight="1">
      <c r="B24" s="231" t="s">
        <v>41</v>
      </c>
      <c r="C24" s="231"/>
      <c r="D24" s="231"/>
      <c r="E24" s="231"/>
      <c r="F24" s="231"/>
      <c r="G24" s="231"/>
      <c r="H24" s="231"/>
      <c r="I24" s="231"/>
    </row>
    <row r="25" spans="2:10" ht="31.9" customHeight="1">
      <c r="B25" s="226" t="s">
        <v>125</v>
      </c>
      <c r="C25" s="226"/>
      <c r="D25" s="226"/>
      <c r="E25" s="226"/>
      <c r="F25" s="226"/>
      <c r="G25" s="226"/>
      <c r="H25" s="226"/>
      <c r="I25" s="226"/>
      <c r="J25" s="2"/>
    </row>
    <row r="26" spans="2:10" ht="27.95" customHeight="1">
      <c r="B26" s="25"/>
      <c r="C26" s="22"/>
      <c r="D26" s="22"/>
      <c r="E26" s="22"/>
      <c r="F26" s="22"/>
      <c r="G26" s="22"/>
      <c r="H26" s="22"/>
      <c r="I26" s="22"/>
    </row>
    <row r="27" spans="2:10" ht="27.95" customHeight="1"/>
    <row r="28" spans="2:10" ht="27.95" customHeight="1"/>
    <row r="29" spans="2:10" ht="27.95" customHeight="1"/>
    <row r="30" spans="2:10" ht="27.95" customHeight="1"/>
    <row r="31" spans="2:10" ht="27.95" customHeight="1"/>
    <row r="32" spans="2:10" ht="27.95" customHeight="1"/>
    <row r="33" ht="27.95" customHeight="1"/>
    <row r="34" ht="27.95" customHeight="1"/>
    <row r="35" ht="27.95" customHeight="1"/>
    <row r="36" ht="27.95" customHeight="1"/>
    <row r="37" ht="27.95" customHeight="1"/>
    <row r="38" ht="27.95" customHeight="1"/>
    <row r="39" ht="27.95" customHeight="1"/>
    <row r="40" ht="27.95" customHeight="1"/>
    <row r="41" ht="27.95" customHeight="1"/>
    <row r="42" ht="27.95" customHeight="1"/>
    <row r="43" ht="27.95" customHeight="1"/>
    <row r="44" ht="27.95" customHeight="1"/>
    <row r="45" ht="27.95" customHeight="1"/>
    <row r="46" ht="27.95" customHeight="1"/>
    <row r="47" ht="27.95" customHeight="1"/>
    <row r="48" ht="27.95" customHeight="1"/>
    <row r="49" ht="27.95" customHeight="1"/>
  </sheetData>
  <sheetProtection algorithmName="SHA-512" hashValue="fjlpsLiL9noVe9QnsuxRFIfjGLyzU9NmKrcTfMnUB21vJDQZDcd5kZmpnWcFaiqhFqcxvrd8gyNfYzD2YpiSdQ==" saltValue="BBOKdPWozWy/1fJnoEp4MA==" spinCount="100000" sheet="1" objects="1" scenarios="1"/>
  <mergeCells count="13">
    <mergeCell ref="B7:I7"/>
    <mergeCell ref="B19:I19"/>
    <mergeCell ref="B22:I22"/>
    <mergeCell ref="B25:I25"/>
    <mergeCell ref="B21:I21"/>
    <mergeCell ref="B18:I18"/>
    <mergeCell ref="B11:I11"/>
    <mergeCell ref="B12:I12"/>
    <mergeCell ref="B15:I15"/>
    <mergeCell ref="B16:I16"/>
    <mergeCell ref="B23:I23"/>
    <mergeCell ref="B24:I24"/>
    <mergeCell ref="B17:I17"/>
  </mergeCells>
  <hyperlinks>
    <hyperlink ref="B24" r:id="rId1" xr:uid="{00000000-0004-0000-0000-000000000000}"/>
  </hyperlinks>
  <pageMargins left="0.51181102362204722" right="0.51181102362204722" top="0.74803149606299213" bottom="0.74803149606299213" header="0.31496062992125984" footer="0.31496062992125984"/>
  <pageSetup orientation="portrait"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9"/>
  <sheetViews>
    <sheetView topLeftCell="A22" zoomScaleNormal="100" workbookViewId="0">
      <selection activeCell="D32" sqref="D32"/>
    </sheetView>
  </sheetViews>
  <sheetFormatPr baseColWidth="10" defaultRowHeight="12.75"/>
  <cols>
    <col min="1" max="1" width="2.5703125" customWidth="1"/>
    <col min="2" max="2" width="14.5703125" customWidth="1"/>
    <col min="3" max="3" width="16.140625" customWidth="1"/>
    <col min="4" max="4" width="13.5703125" customWidth="1"/>
    <col min="5" max="5" width="17.5703125" customWidth="1"/>
    <col min="6" max="6" width="4.28515625" customWidth="1"/>
  </cols>
  <sheetData>
    <row r="1" spans="1:6">
      <c r="A1" s="20"/>
      <c r="B1" s="20"/>
      <c r="C1" s="20"/>
      <c r="D1" s="20"/>
      <c r="E1" s="20"/>
      <c r="F1" s="20"/>
    </row>
    <row r="2" spans="1:6" ht="15.75">
      <c r="A2" s="20"/>
      <c r="B2" s="243" t="s">
        <v>46</v>
      </c>
      <c r="C2" s="243"/>
      <c r="D2" s="243"/>
      <c r="E2" s="243"/>
      <c r="F2" s="20"/>
    </row>
    <row r="3" spans="1:6">
      <c r="A3" s="20"/>
      <c r="B3" s="20"/>
      <c r="C3" s="20"/>
      <c r="D3" s="20"/>
      <c r="E3" s="20"/>
      <c r="F3" s="20"/>
    </row>
    <row r="4" spans="1:6" ht="15" customHeight="1">
      <c r="A4" s="20"/>
      <c r="B4" s="247"/>
      <c r="C4" s="247"/>
      <c r="D4" s="120" t="s">
        <v>47</v>
      </c>
      <c r="E4" s="120" t="s">
        <v>43</v>
      </c>
      <c r="F4" s="20"/>
    </row>
    <row r="5" spans="1:6" ht="14.25">
      <c r="A5" s="20"/>
      <c r="B5" s="236" t="s">
        <v>19</v>
      </c>
      <c r="C5" s="236"/>
      <c r="D5" s="26">
        <v>19995</v>
      </c>
      <c r="E5" s="27" t="s">
        <v>71</v>
      </c>
      <c r="F5" s="20"/>
    </row>
    <row r="6" spans="1:6">
      <c r="A6" s="20"/>
      <c r="B6" s="248" t="s">
        <v>22</v>
      </c>
      <c r="C6" s="248"/>
      <c r="D6" s="28">
        <v>0.06</v>
      </c>
      <c r="E6" s="27"/>
      <c r="F6" s="20"/>
    </row>
    <row r="7" spans="1:6">
      <c r="A7" s="20"/>
      <c r="B7" s="29"/>
      <c r="C7" s="30"/>
      <c r="D7" s="31"/>
      <c r="E7" s="32"/>
      <c r="F7" s="20"/>
    </row>
    <row r="8" spans="1:6" ht="16.5" customHeight="1">
      <c r="A8" s="20"/>
      <c r="B8" s="249" t="s">
        <v>26</v>
      </c>
      <c r="C8" s="249"/>
      <c r="D8" s="249"/>
      <c r="E8" s="249"/>
      <c r="F8" s="20"/>
    </row>
    <row r="9" spans="1:6">
      <c r="A9" s="20"/>
      <c r="B9" s="33" t="s">
        <v>27</v>
      </c>
      <c r="C9" s="34"/>
      <c r="D9" s="35">
        <v>0.98</v>
      </c>
      <c r="E9" s="36"/>
      <c r="F9" s="20"/>
    </row>
    <row r="10" spans="1:6" ht="12.75" customHeight="1">
      <c r="A10" s="20"/>
      <c r="B10" s="253" t="s">
        <v>28</v>
      </c>
      <c r="C10" s="254"/>
      <c r="D10" s="35">
        <v>0.68</v>
      </c>
      <c r="E10" s="37"/>
      <c r="F10" s="20"/>
    </row>
    <row r="11" spans="1:6">
      <c r="A11" s="20"/>
      <c r="B11" s="33" t="s">
        <v>29</v>
      </c>
      <c r="C11" s="34"/>
      <c r="D11" s="35">
        <v>0.62</v>
      </c>
      <c r="E11" s="36"/>
      <c r="F11" s="20"/>
    </row>
    <row r="12" spans="1:6">
      <c r="A12" s="20"/>
      <c r="B12" s="250"/>
      <c r="C12" s="251"/>
      <c r="D12" s="251"/>
      <c r="E12" s="252"/>
      <c r="F12" s="20"/>
    </row>
    <row r="13" spans="1:6">
      <c r="A13" s="20"/>
      <c r="B13" s="38" t="s">
        <v>30</v>
      </c>
      <c r="C13" s="39"/>
      <c r="D13" s="40">
        <v>1.01</v>
      </c>
      <c r="E13" s="41"/>
      <c r="F13" s="20"/>
    </row>
    <row r="14" spans="1:6">
      <c r="A14" s="20"/>
      <c r="B14" s="42" t="s">
        <v>48</v>
      </c>
      <c r="C14" s="42"/>
      <c r="D14" s="42"/>
      <c r="E14" s="42"/>
      <c r="F14" s="20"/>
    </row>
    <row r="15" spans="1:6">
      <c r="A15" s="20"/>
      <c r="B15" s="20"/>
      <c r="C15" s="20"/>
      <c r="D15" s="20"/>
      <c r="E15" s="20"/>
      <c r="F15" s="20"/>
    </row>
    <row r="16" spans="1:6" ht="15.75">
      <c r="A16" s="20"/>
      <c r="B16" s="243" t="s">
        <v>70</v>
      </c>
      <c r="C16" s="243"/>
      <c r="D16" s="243"/>
      <c r="E16" s="243"/>
      <c r="F16" s="20"/>
    </row>
    <row r="17" spans="1:7">
      <c r="A17" s="20"/>
      <c r="B17" s="20"/>
      <c r="C17" s="20"/>
      <c r="D17" s="20"/>
      <c r="E17" s="20"/>
      <c r="F17" s="20"/>
    </row>
    <row r="18" spans="1:7" ht="15.95" customHeight="1">
      <c r="A18" s="20"/>
      <c r="B18" s="240" t="s">
        <v>42</v>
      </c>
      <c r="C18" s="241"/>
      <c r="D18" s="241"/>
      <c r="E18" s="244"/>
      <c r="F18" s="20"/>
    </row>
    <row r="19" spans="1:7" ht="15" customHeight="1">
      <c r="A19" s="20"/>
      <c r="B19" s="236"/>
      <c r="C19" s="236"/>
      <c r="D19" s="9" t="s">
        <v>49</v>
      </c>
      <c r="E19" s="16" t="s">
        <v>43</v>
      </c>
      <c r="F19" s="20"/>
    </row>
    <row r="20" spans="1:7">
      <c r="A20" s="20"/>
      <c r="B20" s="236" t="s">
        <v>52</v>
      </c>
      <c r="C20" s="236"/>
      <c r="D20" s="43">
        <v>2.9849999999999999</v>
      </c>
      <c r="E20" s="27" t="s">
        <v>63</v>
      </c>
      <c r="F20" s="20"/>
      <c r="G20" s="14"/>
    </row>
    <row r="21" spans="1:7">
      <c r="A21" s="20"/>
      <c r="B21" s="245" t="s">
        <v>60</v>
      </c>
      <c r="C21" s="245"/>
      <c r="D21" s="245"/>
      <c r="E21" s="245"/>
      <c r="F21" s="20"/>
    </row>
    <row r="22" spans="1:7">
      <c r="A22" s="20"/>
      <c r="B22" s="246"/>
      <c r="C22" s="246"/>
      <c r="D22" s="246"/>
      <c r="E22" s="246"/>
      <c r="F22" s="20"/>
    </row>
    <row r="23" spans="1:7">
      <c r="A23" s="20"/>
      <c r="B23" s="20"/>
      <c r="C23" s="20"/>
      <c r="D23" s="20"/>
      <c r="E23" s="20"/>
      <c r="F23" s="20"/>
    </row>
    <row r="24" spans="1:7">
      <c r="A24" s="20"/>
      <c r="B24" s="240" t="s">
        <v>103</v>
      </c>
      <c r="C24" s="241"/>
      <c r="D24" s="241"/>
      <c r="E24" s="244"/>
      <c r="F24" s="20"/>
    </row>
    <row r="25" spans="1:7">
      <c r="A25" s="20"/>
      <c r="B25" s="236"/>
      <c r="C25" s="236"/>
      <c r="D25" s="9" t="s">
        <v>49</v>
      </c>
      <c r="E25" s="16" t="s">
        <v>43</v>
      </c>
      <c r="F25" s="20"/>
    </row>
    <row r="26" spans="1:7">
      <c r="A26" s="20"/>
      <c r="B26" s="239" t="s">
        <v>104</v>
      </c>
      <c r="C26" s="239"/>
      <c r="D26" s="44">
        <v>12100</v>
      </c>
      <c r="E26" s="27" t="s">
        <v>64</v>
      </c>
      <c r="F26" s="20"/>
      <c r="G26" s="14"/>
    </row>
    <row r="27" spans="1:7">
      <c r="A27" s="20"/>
      <c r="B27" s="27" t="s">
        <v>105</v>
      </c>
      <c r="C27" s="27"/>
      <c r="D27" s="45">
        <v>860.42</v>
      </c>
      <c r="E27" s="27" t="s">
        <v>106</v>
      </c>
      <c r="F27" s="20"/>
      <c r="G27" s="14"/>
    </row>
    <row r="28" spans="1:7">
      <c r="A28" s="20"/>
      <c r="B28" s="46"/>
      <c r="C28" s="46"/>
      <c r="D28" s="47"/>
      <c r="E28" s="46"/>
      <c r="F28" s="20"/>
      <c r="G28" s="14"/>
    </row>
    <row r="29" spans="1:7">
      <c r="A29" s="20"/>
      <c r="B29" s="20"/>
      <c r="C29" s="20"/>
      <c r="D29" s="20"/>
      <c r="E29" s="20"/>
      <c r="F29" s="20"/>
    </row>
    <row r="30" spans="1:7">
      <c r="A30" s="20"/>
      <c r="B30" s="240" t="s">
        <v>123</v>
      </c>
      <c r="C30" s="241"/>
      <c r="D30" s="241"/>
      <c r="E30" s="244"/>
      <c r="F30" s="20"/>
    </row>
    <row r="31" spans="1:7">
      <c r="A31" s="20"/>
      <c r="B31" s="236"/>
      <c r="C31" s="236"/>
      <c r="D31" s="9" t="s">
        <v>164</v>
      </c>
      <c r="E31" s="16" t="s">
        <v>43</v>
      </c>
      <c r="F31" s="20"/>
    </row>
    <row r="32" spans="1:7" ht="15.75" customHeight="1">
      <c r="A32" s="20"/>
      <c r="B32" s="239" t="s">
        <v>65</v>
      </c>
      <c r="C32" s="239"/>
      <c r="D32" s="220">
        <v>2</v>
      </c>
      <c r="E32" s="27" t="s">
        <v>66</v>
      </c>
      <c r="F32" s="20"/>
    </row>
    <row r="33" spans="1:6">
      <c r="A33" s="20"/>
      <c r="B33" s="239" t="s">
        <v>67</v>
      </c>
      <c r="C33" s="239"/>
      <c r="D33" s="221">
        <v>67</v>
      </c>
      <c r="E33" s="27" t="s">
        <v>99</v>
      </c>
      <c r="F33" s="20"/>
    </row>
    <row r="34" spans="1:6" ht="28.5" customHeight="1">
      <c r="A34" s="20"/>
      <c r="B34" s="242" t="s">
        <v>68</v>
      </c>
      <c r="C34" s="242"/>
      <c r="D34" s="222">
        <v>3.7999999999999999E-2</v>
      </c>
      <c r="E34" s="27" t="s">
        <v>100</v>
      </c>
      <c r="F34" s="20"/>
    </row>
    <row r="35" spans="1:6">
      <c r="A35" s="20"/>
      <c r="B35" s="239" t="s">
        <v>69</v>
      </c>
      <c r="C35" s="239"/>
      <c r="D35" s="223">
        <v>0.8</v>
      </c>
      <c r="E35" s="27"/>
      <c r="F35" s="20"/>
    </row>
    <row r="36" spans="1:6" ht="42" customHeight="1">
      <c r="A36" s="20"/>
      <c r="B36" s="232" t="s">
        <v>163</v>
      </c>
      <c r="C36" s="233"/>
      <c r="D36" s="233"/>
      <c r="E36" s="234"/>
      <c r="F36" s="20"/>
    </row>
    <row r="37" spans="1:6">
      <c r="A37" s="20"/>
      <c r="B37" s="20"/>
      <c r="C37" s="20"/>
      <c r="D37" s="48"/>
      <c r="E37" s="20"/>
      <c r="F37" s="20"/>
    </row>
    <row r="38" spans="1:6">
      <c r="A38" s="20"/>
      <c r="B38" s="20"/>
      <c r="C38" s="20"/>
      <c r="D38" s="48"/>
      <c r="E38" s="20"/>
      <c r="F38" s="20"/>
    </row>
    <row r="39" spans="1:6">
      <c r="A39" s="20"/>
      <c r="B39" s="20"/>
      <c r="C39" s="20"/>
      <c r="D39" s="20"/>
      <c r="E39" s="20"/>
      <c r="F39" s="20"/>
    </row>
    <row r="40" spans="1:6">
      <c r="A40" s="20"/>
      <c r="B40" s="240" t="s">
        <v>126</v>
      </c>
      <c r="C40" s="241"/>
      <c r="D40" s="178" t="s">
        <v>127</v>
      </c>
      <c r="E40" s="20"/>
      <c r="F40" s="20"/>
    </row>
    <row r="41" spans="1:6">
      <c r="A41" s="20"/>
      <c r="B41" s="236" t="s">
        <v>130</v>
      </c>
      <c r="C41" s="236"/>
      <c r="D41" s="177"/>
      <c r="E41" s="20"/>
      <c r="F41" s="20"/>
    </row>
    <row r="42" spans="1:6">
      <c r="A42" s="20"/>
      <c r="B42" s="179"/>
      <c r="C42" s="180" t="s">
        <v>131</v>
      </c>
      <c r="D42" s="177">
        <v>20</v>
      </c>
      <c r="E42" s="20"/>
      <c r="F42" s="20"/>
    </row>
    <row r="43" spans="1:6">
      <c r="A43" s="20"/>
      <c r="B43" s="179"/>
      <c r="C43" s="180" t="s">
        <v>132</v>
      </c>
      <c r="D43" s="177">
        <v>15</v>
      </c>
      <c r="E43" s="20"/>
      <c r="F43" s="20"/>
    </row>
    <row r="44" spans="1:6">
      <c r="A44" s="20"/>
      <c r="B44" s="239" t="s">
        <v>133</v>
      </c>
      <c r="C44" s="239"/>
      <c r="D44" s="177">
        <v>15</v>
      </c>
      <c r="E44" s="20"/>
      <c r="F44" s="20"/>
    </row>
    <row r="45" spans="1:6">
      <c r="A45" s="20"/>
      <c r="B45" s="237" t="s">
        <v>134</v>
      </c>
      <c r="C45" s="238"/>
      <c r="D45" s="177">
        <v>15</v>
      </c>
      <c r="E45" s="20"/>
      <c r="F45" s="20"/>
    </row>
    <row r="46" spans="1:6">
      <c r="A46" s="20"/>
      <c r="B46" s="239" t="s">
        <v>128</v>
      </c>
      <c r="C46" s="239"/>
      <c r="D46" s="177">
        <v>15</v>
      </c>
      <c r="E46" s="20"/>
      <c r="F46" s="20"/>
    </row>
    <row r="47" spans="1:6" ht="11.25" customHeight="1">
      <c r="A47" s="20"/>
      <c r="B47" s="235" t="s">
        <v>129</v>
      </c>
      <c r="C47" s="235"/>
      <c r="D47" s="46"/>
      <c r="E47" s="20"/>
      <c r="F47" s="20"/>
    </row>
    <row r="48" spans="1:6">
      <c r="A48" s="20"/>
      <c r="B48" s="235"/>
      <c r="C48" s="235"/>
      <c r="D48" s="46"/>
      <c r="E48" s="20"/>
      <c r="F48" s="20"/>
    </row>
    <row r="49" spans="1:6">
      <c r="A49" s="3"/>
      <c r="B49" s="181"/>
      <c r="C49" s="181"/>
      <c r="D49" s="181"/>
      <c r="E49" s="3"/>
      <c r="F49" s="3"/>
    </row>
  </sheetData>
  <mergeCells count="29">
    <mergeCell ref="B2:E2"/>
    <mergeCell ref="B19:C19"/>
    <mergeCell ref="B18:E18"/>
    <mergeCell ref="B4:C4"/>
    <mergeCell ref="B5:C5"/>
    <mergeCell ref="B6:C6"/>
    <mergeCell ref="B8:E8"/>
    <mergeCell ref="B12:E12"/>
    <mergeCell ref="B10:C10"/>
    <mergeCell ref="B32:C32"/>
    <mergeCell ref="B33:C33"/>
    <mergeCell ref="B34:C34"/>
    <mergeCell ref="B35:C35"/>
    <mergeCell ref="B16:E16"/>
    <mergeCell ref="B24:E24"/>
    <mergeCell ref="B25:C25"/>
    <mergeCell ref="B26:C26"/>
    <mergeCell ref="B30:E30"/>
    <mergeCell ref="B31:C31"/>
    <mergeCell ref="B21:E22"/>
    <mergeCell ref="B20:C20"/>
    <mergeCell ref="B36:E36"/>
    <mergeCell ref="B48:C48"/>
    <mergeCell ref="B41:C41"/>
    <mergeCell ref="B45:C45"/>
    <mergeCell ref="B46:C46"/>
    <mergeCell ref="B40:C40"/>
    <mergeCell ref="B44:C44"/>
    <mergeCell ref="B47:C47"/>
  </mergeCells>
  <printOptions horizontalCentered="1" verticalCentered="1"/>
  <pageMargins left="0.70866141732283472" right="0.70866141732283472" top="0.74803149606299213" bottom="0.74803149606299213" header="0.31496062992125984" footer="0.31496062992125984"/>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pageSetUpPr fitToPage="1"/>
  </sheetPr>
  <dimension ref="A1:EH80"/>
  <sheetViews>
    <sheetView tabSelected="1" zoomScale="80" zoomScaleNormal="80" workbookViewId="0">
      <selection activeCell="D3" sqref="D3"/>
    </sheetView>
  </sheetViews>
  <sheetFormatPr baseColWidth="10" defaultColWidth="10.85546875" defaultRowHeight="12.75"/>
  <cols>
    <col min="1" max="1" width="25.7109375" style="50" customWidth="1"/>
    <col min="2" max="3" width="12.85546875" style="50" customWidth="1"/>
    <col min="4" max="4" width="15.42578125" style="50" customWidth="1"/>
    <col min="5" max="5" width="12.28515625" style="50" customWidth="1"/>
    <col min="6" max="6" width="25.140625" style="51" customWidth="1"/>
    <col min="7" max="7" width="15.7109375" style="50" customWidth="1"/>
    <col min="8" max="8" width="13.7109375" style="50" customWidth="1"/>
    <col min="9" max="9" width="13.7109375" style="52" customWidth="1"/>
    <col min="10" max="10" width="15.85546875" style="50" customWidth="1"/>
    <col min="11" max="11" width="4.28515625" style="50" customWidth="1"/>
    <col min="12" max="12" width="25.28515625" style="50" customWidth="1"/>
    <col min="13" max="13" width="15.7109375" style="50" customWidth="1"/>
    <col min="14" max="14" width="17" style="50" customWidth="1"/>
    <col min="15" max="15" width="13.28515625" style="50" customWidth="1"/>
    <col min="16" max="18" width="15.7109375" style="50" customWidth="1"/>
    <col min="19" max="19" width="13.7109375" style="50" customWidth="1"/>
    <col min="20" max="16384" width="10.85546875" style="50"/>
  </cols>
  <sheetData>
    <row r="1" spans="1:14" ht="12" customHeight="1"/>
    <row r="2" spans="1:14" s="55" customFormat="1" ht="27.75" customHeight="1">
      <c r="A2" s="171" t="s">
        <v>31</v>
      </c>
      <c r="B2" s="54"/>
      <c r="C2" s="54"/>
      <c r="D2" s="285" t="s">
        <v>165</v>
      </c>
      <c r="E2" s="285"/>
      <c r="F2" s="285"/>
      <c r="G2" s="285"/>
      <c r="H2" s="285"/>
      <c r="I2" s="285"/>
      <c r="J2" s="285"/>
      <c r="K2" s="285"/>
      <c r="L2" s="285"/>
    </row>
    <row r="3" spans="1:14" s="55" customFormat="1" ht="21.75" customHeight="1">
      <c r="A3" s="171" t="s">
        <v>32</v>
      </c>
      <c r="B3" s="54"/>
      <c r="C3" s="54"/>
      <c r="D3" s="49"/>
      <c r="E3" s="56"/>
      <c r="F3" s="56"/>
      <c r="G3" s="56"/>
      <c r="H3" s="56"/>
      <c r="I3" s="56"/>
      <c r="J3" s="56"/>
    </row>
    <row r="6" spans="1:14" s="55" customFormat="1" ht="18.75">
      <c r="A6" s="57" t="s">
        <v>23</v>
      </c>
      <c r="B6" s="53"/>
      <c r="C6" s="53"/>
      <c r="D6" s="53"/>
      <c r="E6" s="53"/>
      <c r="F6" s="53"/>
      <c r="G6" s="53"/>
      <c r="H6" s="53"/>
      <c r="I6" s="58"/>
      <c r="J6" s="53"/>
    </row>
    <row r="7" spans="1:14" s="55" customFormat="1" ht="15.75">
      <c r="A7" s="53"/>
      <c r="B7" s="53"/>
      <c r="C7" s="53"/>
      <c r="D7" s="53"/>
      <c r="E7" s="53"/>
      <c r="F7" s="53"/>
      <c r="G7" s="53"/>
      <c r="H7" s="53"/>
      <c r="I7" s="58"/>
      <c r="J7" s="53"/>
    </row>
    <row r="8" spans="1:14" s="55" customFormat="1" ht="24.75" customHeight="1">
      <c r="A8" s="54"/>
      <c r="B8" s="54"/>
      <c r="C8" s="54"/>
      <c r="D8" s="172" t="s">
        <v>111</v>
      </c>
      <c r="E8" s="140" t="s">
        <v>43</v>
      </c>
      <c r="F8" s="56"/>
      <c r="G8" s="56"/>
      <c r="H8" s="56"/>
      <c r="I8" s="56"/>
      <c r="J8" s="56"/>
      <c r="L8" s="59"/>
      <c r="M8" s="59"/>
    </row>
    <row r="9" spans="1:14" ht="18" customHeight="1">
      <c r="A9" s="279" t="s">
        <v>110</v>
      </c>
      <c r="B9" s="279"/>
      <c r="C9" s="278"/>
      <c r="D9" s="112"/>
      <c r="E9" s="60" t="s">
        <v>53</v>
      </c>
      <c r="F9" s="50"/>
      <c r="G9" s="61"/>
      <c r="H9" s="287"/>
      <c r="I9" s="287"/>
      <c r="J9" s="62"/>
      <c r="K9" s="63"/>
      <c r="L9" s="286"/>
      <c r="M9" s="286"/>
      <c r="N9" s="292"/>
    </row>
    <row r="10" spans="1:14" ht="21" customHeight="1">
      <c r="A10" s="277" t="s">
        <v>118</v>
      </c>
      <c r="B10" s="277"/>
      <c r="C10" s="278"/>
      <c r="D10" s="113">
        <f>+$D$9/15</f>
        <v>0</v>
      </c>
      <c r="E10" s="60" t="s">
        <v>54</v>
      </c>
      <c r="F10" s="64"/>
      <c r="G10" s="61"/>
      <c r="H10" s="65"/>
      <c r="I10" s="65"/>
      <c r="J10" s="62"/>
      <c r="K10" s="63"/>
      <c r="L10" s="66"/>
      <c r="M10" s="66"/>
      <c r="N10" s="292"/>
    </row>
    <row r="11" spans="1:14" ht="18" customHeight="1">
      <c r="A11" s="279" t="s">
        <v>92</v>
      </c>
      <c r="B11" s="279"/>
      <c r="C11" s="278"/>
      <c r="D11" s="114"/>
      <c r="E11" s="60"/>
      <c r="F11" s="50"/>
      <c r="G11" s="61"/>
      <c r="H11" s="65"/>
      <c r="I11" s="65"/>
      <c r="J11" s="62"/>
      <c r="K11" s="63"/>
      <c r="L11" s="66"/>
      <c r="M11" s="66"/>
      <c r="N11" s="292"/>
    </row>
    <row r="12" spans="1:14" ht="18" customHeight="1">
      <c r="A12" s="185"/>
      <c r="B12" s="186"/>
      <c r="C12" s="186"/>
      <c r="D12" s="68"/>
      <c r="E12" s="195"/>
      <c r="F12" s="50"/>
      <c r="G12" s="61"/>
      <c r="H12" s="184"/>
      <c r="I12" s="184"/>
      <c r="J12" s="62"/>
      <c r="K12" s="63"/>
      <c r="L12" s="183"/>
      <c r="M12" s="183"/>
      <c r="N12" s="187"/>
    </row>
    <row r="13" spans="1:14" ht="15" customHeight="1">
      <c r="A13" s="67"/>
      <c r="B13" s="68"/>
      <c r="C13" s="68"/>
      <c r="D13" s="68"/>
      <c r="E13" s="68"/>
      <c r="F13" s="196" t="s">
        <v>145</v>
      </c>
      <c r="G13" s="61"/>
      <c r="H13" s="65"/>
      <c r="I13" s="65"/>
      <c r="J13" s="62"/>
      <c r="K13" s="63"/>
      <c r="L13" s="196" t="s">
        <v>146</v>
      </c>
      <c r="M13" s="66"/>
      <c r="N13" s="69"/>
    </row>
    <row r="14" spans="1:14" ht="15" customHeight="1">
      <c r="F14" s="197" t="s">
        <v>113</v>
      </c>
      <c r="G14" s="70">
        <f>+D27</f>
        <v>0</v>
      </c>
      <c r="H14" s="142" t="s">
        <v>119</v>
      </c>
      <c r="I14" s="68"/>
      <c r="J14" s="207"/>
      <c r="L14" s="197" t="s">
        <v>113</v>
      </c>
      <c r="M14" s="71">
        <f>+D32</f>
        <v>0</v>
      </c>
      <c r="N14" s="141" t="s">
        <v>119</v>
      </c>
    </row>
    <row r="15" spans="1:14" ht="18" customHeight="1">
      <c r="F15" s="72" t="s">
        <v>157</v>
      </c>
      <c r="G15" s="116"/>
      <c r="H15" s="73" t="s">
        <v>61</v>
      </c>
      <c r="I15" s="50"/>
      <c r="L15" s="72" t="s">
        <v>157</v>
      </c>
      <c r="M15" s="116"/>
      <c r="N15" s="73" t="s">
        <v>61</v>
      </c>
    </row>
    <row r="16" spans="1:14" ht="18" customHeight="1">
      <c r="F16" s="72" t="s">
        <v>93</v>
      </c>
      <c r="G16" s="117">
        <f>G15/(('Precios Sociales y Factores'!$D$26/'Precios Sociales y Factores'!$D$27)*'Precios Sociales y Factores'!$D$35)</f>
        <v>0</v>
      </c>
      <c r="H16" s="73" t="s">
        <v>62</v>
      </c>
      <c r="I16" s="50"/>
      <c r="L16" s="72" t="s">
        <v>93</v>
      </c>
      <c r="M16" s="117">
        <f>M15/(('Precios Sociales y Factores'!$D$26/'Precios Sociales y Factores'!$D$27)*'Precios Sociales y Factores'!$D$35)</f>
        <v>0</v>
      </c>
      <c r="N16" s="73" t="s">
        <v>62</v>
      </c>
    </row>
    <row r="17" spans="1:131" s="55" customFormat="1" ht="18" customHeight="1">
      <c r="A17" s="57" t="s">
        <v>55</v>
      </c>
      <c r="B17" s="53"/>
      <c r="C17" s="53"/>
      <c r="D17" s="53"/>
      <c r="E17" s="53"/>
      <c r="F17" s="72" t="s">
        <v>94</v>
      </c>
      <c r="G17" s="116"/>
      <c r="H17" s="115" t="s">
        <v>88</v>
      </c>
      <c r="I17" s="58"/>
      <c r="J17" s="53"/>
      <c r="K17" s="53"/>
      <c r="L17" s="72" t="s">
        <v>94</v>
      </c>
      <c r="M17" s="116"/>
      <c r="N17" s="118" t="s">
        <v>88</v>
      </c>
      <c r="O17" s="53"/>
    </row>
    <row r="18" spans="1:131">
      <c r="A18" s="63"/>
      <c r="B18" s="63"/>
      <c r="C18" s="63"/>
      <c r="D18" s="63"/>
      <c r="E18" s="63"/>
      <c r="F18" s="74"/>
    </row>
    <row r="19" spans="1:131" ht="32.25" customHeight="1">
      <c r="A19" s="283" t="s">
        <v>114</v>
      </c>
      <c r="B19" s="283"/>
      <c r="C19" s="283"/>
      <c r="D19" s="283"/>
      <c r="F19" s="291" t="s">
        <v>147</v>
      </c>
      <c r="G19" s="291"/>
      <c r="H19" s="291"/>
      <c r="I19" s="291"/>
      <c r="J19" s="291"/>
      <c r="K19" s="75"/>
      <c r="L19" s="288" t="s">
        <v>148</v>
      </c>
      <c r="M19" s="289"/>
      <c r="N19" s="289"/>
      <c r="O19" s="289"/>
      <c r="P19" s="290"/>
    </row>
    <row r="20" spans="1:131" ht="24" customHeight="1">
      <c r="A20" s="189"/>
      <c r="B20" s="269" t="s">
        <v>139</v>
      </c>
      <c r="C20" s="269" t="s">
        <v>140</v>
      </c>
      <c r="D20" s="269" t="s">
        <v>43</v>
      </c>
      <c r="F20" s="255" t="s">
        <v>24</v>
      </c>
      <c r="G20" s="271" t="s">
        <v>57</v>
      </c>
      <c r="H20" s="273" t="s">
        <v>25</v>
      </c>
      <c r="I20" s="274"/>
      <c r="J20" s="271" t="s">
        <v>109</v>
      </c>
      <c r="K20" s="75"/>
      <c r="L20" s="255" t="s">
        <v>24</v>
      </c>
      <c r="M20" s="255" t="s">
        <v>57</v>
      </c>
      <c r="N20" s="255" t="s">
        <v>25</v>
      </c>
      <c r="O20" s="255"/>
      <c r="P20" s="255" t="s">
        <v>109</v>
      </c>
    </row>
    <row r="21" spans="1:131" ht="22.5" customHeight="1">
      <c r="A21" s="188"/>
      <c r="B21" s="270"/>
      <c r="C21" s="270"/>
      <c r="D21" s="270"/>
      <c r="F21" s="255"/>
      <c r="G21" s="272"/>
      <c r="H21" s="275"/>
      <c r="I21" s="276"/>
      <c r="J21" s="272"/>
      <c r="L21" s="255"/>
      <c r="M21" s="255"/>
      <c r="N21" s="255"/>
      <c r="O21" s="255"/>
      <c r="P21" s="255"/>
    </row>
    <row r="22" spans="1:131" ht="33" customHeight="1">
      <c r="A22" s="191" t="s">
        <v>141</v>
      </c>
      <c r="B22" s="212">
        <v>0</v>
      </c>
      <c r="C22" s="193">
        <f>40*$B$22*30*12</f>
        <v>0</v>
      </c>
      <c r="D22" s="173" t="s">
        <v>86</v>
      </c>
      <c r="F22" s="255"/>
      <c r="G22" s="198" t="s">
        <v>95</v>
      </c>
      <c r="H22" s="199" t="s">
        <v>58</v>
      </c>
      <c r="I22" s="200" t="s">
        <v>17</v>
      </c>
      <c r="J22" s="201" t="s">
        <v>95</v>
      </c>
      <c r="L22" s="255"/>
      <c r="M22" s="198" t="s">
        <v>95</v>
      </c>
      <c r="N22" s="202" t="s">
        <v>58</v>
      </c>
      <c r="O22" s="203" t="s">
        <v>87</v>
      </c>
      <c r="P22" s="198" t="s">
        <v>95</v>
      </c>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row>
    <row r="23" spans="1:131" ht="21.6" customHeight="1">
      <c r="A23" s="192" t="s">
        <v>142</v>
      </c>
      <c r="B23" s="212">
        <v>0</v>
      </c>
      <c r="C23" s="193">
        <f>40*$B$23*30*12</f>
        <v>0</v>
      </c>
      <c r="D23" s="173" t="s">
        <v>86</v>
      </c>
      <c r="F23" s="176" t="s">
        <v>2</v>
      </c>
      <c r="G23" s="176">
        <f>(G16*(D10/1.19))</f>
        <v>0</v>
      </c>
      <c r="H23" s="176">
        <f>($G$16*'Precios Sociales y Factores'!$D$20)</f>
        <v>0</v>
      </c>
      <c r="I23" s="215">
        <f>+H23/1000</f>
        <v>0</v>
      </c>
      <c r="J23" s="176">
        <f>+I23*'Precios Sociales y Factores'!$D$5</f>
        <v>0</v>
      </c>
      <c r="K23" s="55"/>
      <c r="L23" s="176" t="s">
        <v>2</v>
      </c>
      <c r="M23" s="176">
        <f>+M16*D10/1.19</f>
        <v>0</v>
      </c>
      <c r="N23" s="176">
        <f>($M$16*'Precios Sociales y Factores'!$D$20)</f>
        <v>0</v>
      </c>
      <c r="O23" s="176">
        <f>+N23/1000</f>
        <v>0</v>
      </c>
      <c r="P23" s="176">
        <f>+O23*'Precios Sociales y Factores'!$D$5</f>
        <v>0</v>
      </c>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row>
    <row r="24" spans="1:131" ht="17.25" customHeight="1">
      <c r="A24" s="78"/>
      <c r="B24" s="79"/>
      <c r="C24" s="190"/>
      <c r="F24" s="176" t="s">
        <v>3</v>
      </c>
      <c r="G24" s="176">
        <f>+G23</f>
        <v>0</v>
      </c>
      <c r="H24" s="176">
        <f>($G$16*'Precios Sociales y Factores'!$D$20)</f>
        <v>0</v>
      </c>
      <c r="I24" s="215">
        <f t="shared" ref="I24:I37" si="0">+H24/1000</f>
        <v>0</v>
      </c>
      <c r="J24" s="176">
        <f>+I24*'Precios Sociales y Factores'!$D$5</f>
        <v>0</v>
      </c>
      <c r="K24" s="55"/>
      <c r="L24" s="176" t="s">
        <v>3</v>
      </c>
      <c r="M24" s="176">
        <f>+M23</f>
        <v>0</v>
      </c>
      <c r="N24" s="176">
        <f>($M$16*'Precios Sociales y Factores'!$D$20)</f>
        <v>0</v>
      </c>
      <c r="O24" s="176">
        <f t="shared" ref="O24:O37" si="1">+N24/1000</f>
        <v>0</v>
      </c>
      <c r="P24" s="176">
        <f>+O24*'Precios Sociales y Factores'!$D$5</f>
        <v>0</v>
      </c>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row>
    <row r="25" spans="1:131" ht="14.45" customHeight="1">
      <c r="A25" s="262" t="s">
        <v>101</v>
      </c>
      <c r="B25" s="262"/>
      <c r="C25" s="262"/>
      <c r="D25" s="262"/>
      <c r="F25" s="176" t="s">
        <v>4</v>
      </c>
      <c r="G25" s="176">
        <f t="shared" ref="G25:G37" si="2">+G24</f>
        <v>0</v>
      </c>
      <c r="H25" s="176">
        <f>($G$16*'Precios Sociales y Factores'!$D$20)</f>
        <v>0</v>
      </c>
      <c r="I25" s="215">
        <f t="shared" si="0"/>
        <v>0</v>
      </c>
      <c r="J25" s="176">
        <f>+I25*'Precios Sociales y Factores'!$D$5</f>
        <v>0</v>
      </c>
      <c r="K25" s="55"/>
      <c r="L25" s="176" t="s">
        <v>4</v>
      </c>
      <c r="M25" s="176">
        <f>+M23</f>
        <v>0</v>
      </c>
      <c r="N25" s="176">
        <f>($M$16*'Precios Sociales y Factores'!$D$20)</f>
        <v>0</v>
      </c>
      <c r="O25" s="176">
        <f t="shared" si="1"/>
        <v>0</v>
      </c>
      <c r="P25" s="176">
        <f>+O25*'Precios Sociales y Factores'!$D$5</f>
        <v>0</v>
      </c>
    </row>
    <row r="26" spans="1:131" ht="19.149999999999999" customHeight="1">
      <c r="A26" s="262"/>
      <c r="B26" s="262"/>
      <c r="C26" s="262"/>
      <c r="D26" s="262"/>
      <c r="F26" s="176" t="s">
        <v>5</v>
      </c>
      <c r="G26" s="176">
        <f t="shared" si="2"/>
        <v>0</v>
      </c>
      <c r="H26" s="176">
        <f>($G$16*'Precios Sociales y Factores'!$D$20)</f>
        <v>0</v>
      </c>
      <c r="I26" s="215">
        <f t="shared" si="0"/>
        <v>0</v>
      </c>
      <c r="J26" s="176">
        <f>+I26*'Precios Sociales y Factores'!$D$5</f>
        <v>0</v>
      </c>
      <c r="K26" s="55"/>
      <c r="L26" s="176" t="s">
        <v>5</v>
      </c>
      <c r="M26" s="176">
        <f t="shared" ref="M26:M37" si="3">+M24</f>
        <v>0</v>
      </c>
      <c r="N26" s="176">
        <f>($M$16*'Precios Sociales y Factores'!$D$20)</f>
        <v>0</v>
      </c>
      <c r="O26" s="176">
        <f t="shared" si="1"/>
        <v>0</v>
      </c>
      <c r="P26" s="176">
        <f>+O26*'Precios Sociales y Factores'!$D$5</f>
        <v>0</v>
      </c>
    </row>
    <row r="27" spans="1:131" ht="19.149999999999999" customHeight="1">
      <c r="A27" s="256" t="s">
        <v>143</v>
      </c>
      <c r="B27" s="257"/>
      <c r="C27" s="258"/>
      <c r="D27" s="119">
        <v>0</v>
      </c>
      <c r="F27" s="176" t="s">
        <v>6</v>
      </c>
      <c r="G27" s="176">
        <f t="shared" si="2"/>
        <v>0</v>
      </c>
      <c r="H27" s="176">
        <f>($G$16*'Precios Sociales y Factores'!$D$20)</f>
        <v>0</v>
      </c>
      <c r="I27" s="215">
        <f t="shared" si="0"/>
        <v>0</v>
      </c>
      <c r="J27" s="176">
        <f>+I27*'Precios Sociales y Factores'!$D$5</f>
        <v>0</v>
      </c>
      <c r="K27" s="55"/>
      <c r="L27" s="176" t="s">
        <v>6</v>
      </c>
      <c r="M27" s="176">
        <f t="shared" si="3"/>
        <v>0</v>
      </c>
      <c r="N27" s="176">
        <f>($M$16*'Precios Sociales y Factores'!$D$20)</f>
        <v>0</v>
      </c>
      <c r="O27" s="176">
        <f t="shared" si="1"/>
        <v>0</v>
      </c>
      <c r="P27" s="176">
        <f>+O27*'Precios Sociales y Factores'!$D$5</f>
        <v>0</v>
      </c>
    </row>
    <row r="28" spans="1:131" ht="15.95" customHeight="1">
      <c r="A28" s="263" t="s">
        <v>136</v>
      </c>
      <c r="B28" s="264"/>
      <c r="C28" s="265"/>
      <c r="D28" s="282"/>
      <c r="F28" s="176" t="s">
        <v>7</v>
      </c>
      <c r="G28" s="176">
        <f t="shared" si="2"/>
        <v>0</v>
      </c>
      <c r="H28" s="176">
        <f>($G$16*'Precios Sociales y Factores'!$D$20)</f>
        <v>0</v>
      </c>
      <c r="I28" s="215">
        <f t="shared" si="0"/>
        <v>0</v>
      </c>
      <c r="J28" s="176">
        <f>+I28*'Precios Sociales y Factores'!$D$5</f>
        <v>0</v>
      </c>
      <c r="K28" s="55"/>
      <c r="L28" s="176" t="s">
        <v>7</v>
      </c>
      <c r="M28" s="176">
        <f t="shared" si="3"/>
        <v>0</v>
      </c>
      <c r="N28" s="176">
        <f>($M$16*'Precios Sociales y Factores'!$D$20)</f>
        <v>0</v>
      </c>
      <c r="O28" s="176">
        <f t="shared" si="1"/>
        <v>0</v>
      </c>
      <c r="P28" s="176">
        <f>+O28*'Precios Sociales y Factores'!$D$5</f>
        <v>0</v>
      </c>
    </row>
    <row r="29" spans="1:131" ht="15.95" customHeight="1">
      <c r="A29" s="266"/>
      <c r="B29" s="267"/>
      <c r="C29" s="268"/>
      <c r="D29" s="282"/>
      <c r="F29" s="176" t="s">
        <v>8</v>
      </c>
      <c r="G29" s="176">
        <f t="shared" si="2"/>
        <v>0</v>
      </c>
      <c r="H29" s="176">
        <f>($G$16*'Precios Sociales y Factores'!$D$20)</f>
        <v>0</v>
      </c>
      <c r="I29" s="215">
        <f t="shared" si="0"/>
        <v>0</v>
      </c>
      <c r="J29" s="176">
        <f>+I29*'Precios Sociales y Factores'!$D$5</f>
        <v>0</v>
      </c>
      <c r="K29" s="55"/>
      <c r="L29" s="176" t="s">
        <v>8</v>
      </c>
      <c r="M29" s="176">
        <f t="shared" si="3"/>
        <v>0</v>
      </c>
      <c r="N29" s="176">
        <f>($M$16*'Precios Sociales y Factores'!$D$20)</f>
        <v>0</v>
      </c>
      <c r="O29" s="176">
        <f t="shared" si="1"/>
        <v>0</v>
      </c>
      <c r="P29" s="176">
        <f>+O29*'Precios Sociales y Factores'!$D$5</f>
        <v>0</v>
      </c>
    </row>
    <row r="30" spans="1:131" ht="17.25" customHeight="1">
      <c r="A30" s="259" t="s">
        <v>96</v>
      </c>
      <c r="B30" s="260"/>
      <c r="C30" s="261"/>
      <c r="D30" s="77">
        <f>$D$28*C22</f>
        <v>0</v>
      </c>
      <c r="E30" s="80"/>
      <c r="F30" s="176" t="s">
        <v>9</v>
      </c>
      <c r="G30" s="176">
        <f t="shared" si="2"/>
        <v>0</v>
      </c>
      <c r="H30" s="176">
        <f>($G$16*'Precios Sociales y Factores'!$D$20)</f>
        <v>0</v>
      </c>
      <c r="I30" s="215">
        <f t="shared" si="0"/>
        <v>0</v>
      </c>
      <c r="J30" s="176">
        <f>+I30*'Precios Sociales y Factores'!$D$5</f>
        <v>0</v>
      </c>
      <c r="K30" s="55"/>
      <c r="L30" s="176" t="s">
        <v>9</v>
      </c>
      <c r="M30" s="176">
        <f t="shared" si="3"/>
        <v>0</v>
      </c>
      <c r="N30" s="176">
        <f>($M$16*'Precios Sociales y Factores'!$D$20)</f>
        <v>0</v>
      </c>
      <c r="O30" s="176">
        <f t="shared" si="1"/>
        <v>0</v>
      </c>
      <c r="P30" s="176">
        <f>+O30*'Precios Sociales y Factores'!$D$5</f>
        <v>0</v>
      </c>
    </row>
    <row r="31" spans="1:131" ht="12.75" customHeight="1">
      <c r="A31" s="63"/>
      <c r="B31" s="81"/>
      <c r="C31" s="81"/>
      <c r="D31" s="63"/>
      <c r="E31" s="80"/>
      <c r="F31" s="176" t="s">
        <v>10</v>
      </c>
      <c r="G31" s="176">
        <f t="shared" si="2"/>
        <v>0</v>
      </c>
      <c r="H31" s="176">
        <f>($G$16*'Precios Sociales y Factores'!$D$20)</f>
        <v>0</v>
      </c>
      <c r="I31" s="215">
        <f t="shared" si="0"/>
        <v>0</v>
      </c>
      <c r="J31" s="176">
        <f>+I31*'Precios Sociales y Factores'!$D$5</f>
        <v>0</v>
      </c>
      <c r="K31" s="55"/>
      <c r="L31" s="176" t="s">
        <v>10</v>
      </c>
      <c r="M31" s="176">
        <f t="shared" si="3"/>
        <v>0</v>
      </c>
      <c r="N31" s="176">
        <f>($M$16*'Precios Sociales y Factores'!$D$20)</f>
        <v>0</v>
      </c>
      <c r="O31" s="176">
        <f t="shared" si="1"/>
        <v>0</v>
      </c>
      <c r="P31" s="176">
        <f>+O31*'Precios Sociales y Factores'!$D$5</f>
        <v>0</v>
      </c>
    </row>
    <row r="32" spans="1:131" ht="18" customHeight="1">
      <c r="A32" s="262" t="s">
        <v>144</v>
      </c>
      <c r="B32" s="262"/>
      <c r="C32" s="262"/>
      <c r="D32" s="119">
        <v>0</v>
      </c>
      <c r="E32" s="80"/>
      <c r="F32" s="176" t="s">
        <v>11</v>
      </c>
      <c r="G32" s="176">
        <f t="shared" si="2"/>
        <v>0</v>
      </c>
      <c r="H32" s="176">
        <f>($G$16*'Precios Sociales y Factores'!$D$20)</f>
        <v>0</v>
      </c>
      <c r="I32" s="215">
        <f t="shared" si="0"/>
        <v>0</v>
      </c>
      <c r="J32" s="176">
        <f>+I32*'Precios Sociales y Factores'!$D$5</f>
        <v>0</v>
      </c>
      <c r="K32" s="55"/>
      <c r="L32" s="176" t="s">
        <v>11</v>
      </c>
      <c r="M32" s="176">
        <f t="shared" si="3"/>
        <v>0</v>
      </c>
      <c r="N32" s="176">
        <f>($M$16*'Precios Sociales y Factores'!$D$20)</f>
        <v>0</v>
      </c>
      <c r="O32" s="176">
        <f t="shared" si="1"/>
        <v>0</v>
      </c>
      <c r="P32" s="176">
        <f>+O32*'Precios Sociales y Factores'!$D$5</f>
        <v>0</v>
      </c>
    </row>
    <row r="33" spans="1:131" ht="15.95" customHeight="1">
      <c r="A33" s="263" t="s">
        <v>136</v>
      </c>
      <c r="B33" s="264"/>
      <c r="C33" s="265"/>
      <c r="D33" s="284">
        <v>0</v>
      </c>
      <c r="E33" s="80"/>
      <c r="F33" s="176" t="s">
        <v>12</v>
      </c>
      <c r="G33" s="176">
        <f t="shared" si="2"/>
        <v>0</v>
      </c>
      <c r="H33" s="176">
        <f>($G$16*'Precios Sociales y Factores'!$D$20)</f>
        <v>0</v>
      </c>
      <c r="I33" s="215">
        <f t="shared" si="0"/>
        <v>0</v>
      </c>
      <c r="J33" s="176">
        <f>+I33*'Precios Sociales y Factores'!$D$5</f>
        <v>0</v>
      </c>
      <c r="K33" s="55"/>
      <c r="L33" s="176" t="s">
        <v>12</v>
      </c>
      <c r="M33" s="176">
        <f t="shared" si="3"/>
        <v>0</v>
      </c>
      <c r="N33" s="176">
        <f>($M$16*'Precios Sociales y Factores'!$D$20)</f>
        <v>0</v>
      </c>
      <c r="O33" s="176">
        <f t="shared" si="1"/>
        <v>0</v>
      </c>
      <c r="P33" s="176">
        <f>+O33*'Precios Sociales y Factores'!$D$5</f>
        <v>0</v>
      </c>
    </row>
    <row r="34" spans="1:131" ht="15.95" customHeight="1">
      <c r="A34" s="266"/>
      <c r="B34" s="267"/>
      <c r="C34" s="268"/>
      <c r="D34" s="284"/>
      <c r="E34" s="80"/>
      <c r="F34" s="176" t="s">
        <v>13</v>
      </c>
      <c r="G34" s="176">
        <f t="shared" si="2"/>
        <v>0</v>
      </c>
      <c r="H34" s="176">
        <f>($G$16*'Precios Sociales y Factores'!$D$20)</f>
        <v>0</v>
      </c>
      <c r="I34" s="215">
        <f t="shared" si="0"/>
        <v>0</v>
      </c>
      <c r="J34" s="176">
        <f>+I34*'Precios Sociales y Factores'!$D$5</f>
        <v>0</v>
      </c>
      <c r="K34" s="55"/>
      <c r="L34" s="176" t="s">
        <v>13</v>
      </c>
      <c r="M34" s="176">
        <f t="shared" si="3"/>
        <v>0</v>
      </c>
      <c r="N34" s="176">
        <f>($M$16*'Precios Sociales y Factores'!$D$20)</f>
        <v>0</v>
      </c>
      <c r="O34" s="176">
        <f t="shared" si="1"/>
        <v>0</v>
      </c>
      <c r="P34" s="176">
        <f>+O34*'Precios Sociales y Factores'!$D$5</f>
        <v>0</v>
      </c>
    </row>
    <row r="35" spans="1:131" ht="18.75" customHeight="1">
      <c r="A35" s="259" t="s">
        <v>96</v>
      </c>
      <c r="B35" s="260"/>
      <c r="C35" s="261"/>
      <c r="D35" s="194">
        <f>$D$33*C23</f>
        <v>0</v>
      </c>
      <c r="E35" s="80"/>
      <c r="F35" s="176" t="s">
        <v>14</v>
      </c>
      <c r="G35" s="176">
        <f t="shared" si="2"/>
        <v>0</v>
      </c>
      <c r="H35" s="176">
        <f>($G$16*'Precios Sociales y Factores'!$D$20)</f>
        <v>0</v>
      </c>
      <c r="I35" s="215">
        <f t="shared" si="0"/>
        <v>0</v>
      </c>
      <c r="J35" s="176">
        <f>+I35*'Precios Sociales y Factores'!$D$5</f>
        <v>0</v>
      </c>
      <c r="K35" s="55"/>
      <c r="L35" s="176" t="s">
        <v>14</v>
      </c>
      <c r="M35" s="176">
        <f t="shared" si="3"/>
        <v>0</v>
      </c>
      <c r="N35" s="176">
        <f>($M$16*'Precios Sociales y Factores'!$D$20)</f>
        <v>0</v>
      </c>
      <c r="O35" s="176">
        <f t="shared" si="1"/>
        <v>0</v>
      </c>
      <c r="P35" s="176">
        <f>+O35*'Precios Sociales y Factores'!$D$5</f>
        <v>0</v>
      </c>
    </row>
    <row r="36" spans="1:131" ht="9" customHeight="1">
      <c r="E36" s="80"/>
      <c r="F36" s="176" t="s">
        <v>15</v>
      </c>
      <c r="G36" s="176">
        <f t="shared" si="2"/>
        <v>0</v>
      </c>
      <c r="H36" s="176">
        <f>($G$16*'Precios Sociales y Factores'!$D$20)</f>
        <v>0</v>
      </c>
      <c r="I36" s="215">
        <f t="shared" si="0"/>
        <v>0</v>
      </c>
      <c r="J36" s="176">
        <f>+I36*'Precios Sociales y Factores'!$D$5</f>
        <v>0</v>
      </c>
      <c r="K36" s="55"/>
      <c r="L36" s="176" t="s">
        <v>15</v>
      </c>
      <c r="M36" s="176">
        <f t="shared" si="3"/>
        <v>0</v>
      </c>
      <c r="N36" s="176">
        <f>($M$16*'Precios Sociales y Factores'!$D$20)</f>
        <v>0</v>
      </c>
      <c r="O36" s="176">
        <f t="shared" si="1"/>
        <v>0</v>
      </c>
      <c r="P36" s="176">
        <f>+O36*'Precios Sociales y Factores'!$D$5</f>
        <v>0</v>
      </c>
    </row>
    <row r="37" spans="1:131" ht="17.25">
      <c r="A37" s="82" t="s">
        <v>120</v>
      </c>
      <c r="B37" s="83"/>
      <c r="C37" s="83"/>
      <c r="E37" s="80"/>
      <c r="F37" s="176" t="s">
        <v>16</v>
      </c>
      <c r="G37" s="176">
        <f t="shared" si="2"/>
        <v>0</v>
      </c>
      <c r="H37" s="176">
        <f>($G$16*'Precios Sociales y Factores'!$D$20)</f>
        <v>0</v>
      </c>
      <c r="I37" s="215">
        <f t="shared" si="0"/>
        <v>0</v>
      </c>
      <c r="J37" s="176">
        <f>+I37*'Precios Sociales y Factores'!$D$5</f>
        <v>0</v>
      </c>
      <c r="K37" s="55"/>
      <c r="L37" s="176" t="s">
        <v>16</v>
      </c>
      <c r="M37" s="176">
        <f t="shared" si="3"/>
        <v>0</v>
      </c>
      <c r="N37" s="176">
        <f>($M$16*'Precios Sociales y Factores'!$D$20)</f>
        <v>0</v>
      </c>
      <c r="O37" s="176">
        <f t="shared" si="1"/>
        <v>0</v>
      </c>
      <c r="P37" s="176">
        <f>+O37*'Precios Sociales y Factores'!$D$5</f>
        <v>0</v>
      </c>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row>
    <row r="38" spans="1:131" ht="15" customHeight="1">
      <c r="A38" s="84" t="s">
        <v>107</v>
      </c>
      <c r="B38" s="83"/>
      <c r="C38" s="83"/>
      <c r="D38" s="83"/>
      <c r="E38" s="63"/>
      <c r="F38" s="85"/>
      <c r="G38" s="86"/>
      <c r="H38" s="87"/>
      <c r="I38" s="88"/>
      <c r="J38" s="89"/>
      <c r="K38" s="90"/>
      <c r="L38" s="91"/>
      <c r="M38" s="92"/>
      <c r="N38" s="93"/>
      <c r="O38" s="94"/>
      <c r="P38" s="95"/>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row>
    <row r="39" spans="1:131" ht="17.25">
      <c r="A39" s="96" t="s">
        <v>108</v>
      </c>
      <c r="E39" s="63"/>
      <c r="F39" s="50"/>
      <c r="I39" s="50"/>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row>
    <row r="40" spans="1:131">
      <c r="E40" s="63"/>
      <c r="F40" s="97"/>
      <c r="H40" s="97"/>
      <c r="I40" s="97"/>
      <c r="J40" s="97"/>
      <c r="K40" s="98"/>
      <c r="L40" s="97"/>
      <c r="M40" s="63"/>
      <c r="N40" s="99"/>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row>
    <row r="41" spans="1:131">
      <c r="A41" s="281"/>
      <c r="B41" s="281"/>
      <c r="C41" s="281"/>
      <c r="D41" s="281"/>
      <c r="E41" s="100"/>
      <c r="F41" s="97"/>
      <c r="H41" s="97"/>
      <c r="I41" s="97"/>
      <c r="J41" s="97"/>
      <c r="K41" s="98"/>
      <c r="L41" s="97"/>
      <c r="M41" s="63"/>
      <c r="N41" s="99"/>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row>
    <row r="42" spans="1:131">
      <c r="A42" s="281"/>
      <c r="B42" s="281"/>
      <c r="C42" s="281"/>
      <c r="D42" s="281"/>
      <c r="E42" s="63"/>
      <c r="F42" s="97"/>
      <c r="H42" s="97"/>
      <c r="I42" s="97"/>
      <c r="J42" s="97"/>
      <c r="K42" s="98"/>
      <c r="L42" s="97"/>
      <c r="M42" s="63"/>
      <c r="N42" s="99"/>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row>
    <row r="43" spans="1:131">
      <c r="A43" s="100"/>
      <c r="B43" s="83"/>
      <c r="C43" s="83"/>
      <c r="D43" s="83"/>
      <c r="E43" s="63"/>
      <c r="F43" s="97"/>
      <c r="H43" s="97"/>
      <c r="I43" s="97"/>
      <c r="J43" s="97"/>
      <c r="K43" s="98"/>
      <c r="L43" s="97"/>
      <c r="M43" s="63"/>
      <c r="N43" s="99"/>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row>
    <row r="44" spans="1:131">
      <c r="A44" s="100"/>
      <c r="B44" s="83"/>
      <c r="C44" s="83"/>
      <c r="D44" s="83"/>
      <c r="E44" s="63"/>
      <c r="F44" s="100"/>
      <c r="H44" s="83"/>
      <c r="I44" s="100"/>
      <c r="J44" s="100"/>
      <c r="K44" s="101"/>
      <c r="L44" s="101"/>
      <c r="M44" s="63"/>
      <c r="N44" s="99"/>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row>
    <row r="45" spans="1:131">
      <c r="A45" s="102"/>
      <c r="B45" s="102"/>
      <c r="C45" s="102"/>
      <c r="D45" s="83"/>
      <c r="E45" s="100"/>
      <c r="F45" s="83"/>
      <c r="G45" s="100"/>
      <c r="H45" s="100"/>
      <c r="I45" s="103"/>
      <c r="J45" s="100"/>
      <c r="K45" s="100"/>
      <c r="L45" s="101"/>
      <c r="M45" s="101"/>
      <c r="N45" s="99"/>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row>
    <row r="46" spans="1:131">
      <c r="A46" s="102"/>
      <c r="B46" s="102"/>
      <c r="C46" s="102"/>
      <c r="D46" s="83"/>
      <c r="E46" s="100"/>
      <c r="F46" s="83"/>
      <c r="G46" s="100"/>
      <c r="H46" s="100"/>
      <c r="I46" s="83"/>
      <c r="J46" s="100"/>
      <c r="K46" s="100"/>
      <c r="L46" s="101"/>
      <c r="M46" s="101"/>
      <c r="N46" s="99"/>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row>
    <row r="47" spans="1:131">
      <c r="A47" s="102"/>
      <c r="B47" s="102"/>
      <c r="C47" s="102"/>
      <c r="D47" s="83"/>
      <c r="E47" s="100"/>
      <c r="F47" s="83"/>
      <c r="G47" s="100"/>
      <c r="H47" s="100"/>
      <c r="I47" s="83"/>
      <c r="J47" s="100"/>
      <c r="K47" s="100"/>
      <c r="L47" s="101"/>
      <c r="M47" s="101"/>
      <c r="N47" s="99"/>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row>
    <row r="48" spans="1:131">
      <c r="A48" s="102"/>
      <c r="B48" s="102"/>
      <c r="C48" s="102"/>
      <c r="D48" s="83"/>
      <c r="E48" s="100"/>
      <c r="F48" s="83"/>
      <c r="G48" s="100"/>
      <c r="H48" s="100"/>
      <c r="I48" s="83"/>
      <c r="J48" s="100"/>
      <c r="K48" s="100"/>
      <c r="L48" s="101"/>
      <c r="M48" s="101"/>
      <c r="N48" s="99"/>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row>
    <row r="49" spans="1:138">
      <c r="A49" s="102"/>
      <c r="B49" s="102"/>
      <c r="C49" s="102"/>
      <c r="D49" s="83"/>
      <c r="E49" s="100"/>
      <c r="F49" s="83"/>
      <c r="G49" s="100"/>
      <c r="H49" s="100"/>
      <c r="I49" s="83"/>
      <c r="J49" s="100"/>
      <c r="K49" s="100"/>
      <c r="L49" s="101"/>
      <c r="M49" s="101"/>
      <c r="N49" s="99"/>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row>
    <row r="50" spans="1:138">
      <c r="A50" s="102"/>
      <c r="B50" s="102"/>
      <c r="C50" s="102"/>
      <c r="D50" s="83"/>
      <c r="E50" s="100"/>
      <c r="F50" s="83"/>
      <c r="G50" s="100"/>
      <c r="H50" s="100"/>
      <c r="I50" s="83"/>
      <c r="J50" s="100"/>
      <c r="K50" s="100"/>
      <c r="L50" s="101"/>
      <c r="M50" s="101"/>
      <c r="N50" s="99"/>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row>
    <row r="51" spans="1:138">
      <c r="A51" s="102"/>
      <c r="B51" s="102"/>
      <c r="C51" s="102"/>
      <c r="D51" s="83"/>
      <c r="E51" s="100"/>
      <c r="F51" s="83"/>
      <c r="G51" s="100"/>
      <c r="H51" s="100"/>
      <c r="I51" s="83"/>
      <c r="J51" s="100"/>
      <c r="K51" s="100"/>
      <c r="L51" s="101"/>
      <c r="M51" s="101"/>
      <c r="N51" s="99"/>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row>
    <row r="52" spans="1:138">
      <c r="A52" s="102"/>
      <c r="B52" s="102"/>
      <c r="C52" s="102"/>
      <c r="D52" s="83"/>
      <c r="E52" s="100"/>
      <c r="F52" s="83"/>
      <c r="G52" s="100"/>
      <c r="H52" s="100"/>
      <c r="I52" s="83"/>
      <c r="J52" s="100"/>
      <c r="K52" s="100"/>
      <c r="L52" s="101"/>
      <c r="M52" s="101"/>
      <c r="N52" s="99"/>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row>
    <row r="53" spans="1:138">
      <c r="A53" s="102"/>
      <c r="B53" s="102"/>
      <c r="C53" s="102"/>
      <c r="D53" s="83"/>
      <c r="E53" s="100"/>
      <c r="F53" s="83"/>
      <c r="G53" s="100"/>
      <c r="H53" s="100"/>
      <c r="I53" s="83"/>
      <c r="J53" s="100"/>
      <c r="K53" s="100"/>
      <c r="L53" s="101"/>
      <c r="M53" s="101"/>
      <c r="N53" s="99"/>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row>
    <row r="54" spans="1:138">
      <c r="A54" s="104"/>
      <c r="B54" s="104"/>
      <c r="C54" s="104"/>
      <c r="D54" s="100"/>
      <c r="E54" s="100"/>
      <c r="F54" s="100"/>
      <c r="G54" s="100"/>
      <c r="H54" s="100"/>
      <c r="I54" s="83"/>
      <c r="J54" s="100"/>
      <c r="K54" s="100"/>
      <c r="L54" s="99"/>
      <c r="M54" s="99"/>
      <c r="N54" s="99"/>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row>
    <row r="55" spans="1:138">
      <c r="A55" s="105"/>
      <c r="B55" s="105"/>
      <c r="C55" s="182"/>
      <c r="D55" s="100"/>
      <c r="E55" s="100"/>
      <c r="F55" s="100"/>
      <c r="G55" s="100"/>
      <c r="H55" s="100"/>
      <c r="I55" s="83"/>
      <c r="J55" s="100"/>
      <c r="K55" s="100"/>
      <c r="L55" s="99"/>
      <c r="M55" s="99"/>
      <c r="N55" s="99"/>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row>
    <row r="56" spans="1:138">
      <c r="A56" s="280"/>
      <c r="B56" s="280"/>
      <c r="C56" s="182"/>
      <c r="D56" s="100"/>
      <c r="E56" s="100"/>
      <c r="F56" s="100"/>
      <c r="G56" s="100"/>
      <c r="H56" s="100"/>
      <c r="I56" s="83"/>
      <c r="J56" s="100"/>
      <c r="K56" s="100"/>
      <c r="L56" s="99"/>
      <c r="M56" s="99"/>
      <c r="N56" s="99"/>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row>
    <row r="57" spans="1:138">
      <c r="A57" s="105"/>
      <c r="B57" s="105"/>
      <c r="C57" s="182"/>
      <c r="D57" s="100"/>
      <c r="E57" s="100"/>
      <c r="F57" s="100"/>
      <c r="G57" s="100"/>
      <c r="H57" s="100"/>
      <c r="I57" s="83"/>
      <c r="J57" s="100"/>
      <c r="K57" s="100"/>
      <c r="L57" s="99"/>
      <c r="M57" s="99"/>
      <c r="N57" s="99"/>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row>
    <row r="58" spans="1:138">
      <c r="A58" s="102"/>
      <c r="B58" s="102"/>
      <c r="C58" s="102"/>
      <c r="D58" s="106"/>
      <c r="E58" s="106"/>
      <c r="F58" s="107"/>
      <c r="G58" s="106"/>
      <c r="H58" s="106"/>
      <c r="I58" s="108"/>
      <c r="J58" s="106"/>
      <c r="K58" s="106"/>
      <c r="L58" s="106"/>
      <c r="M58" s="106"/>
      <c r="N58" s="106"/>
      <c r="O58" s="106"/>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row>
    <row r="80" spans="6:9" s="110" customFormat="1">
      <c r="F80" s="109"/>
      <c r="I80" s="111"/>
    </row>
  </sheetData>
  <mergeCells count="32">
    <mergeCell ref="D2:L2"/>
    <mergeCell ref="L9:M9"/>
    <mergeCell ref="H9:I9"/>
    <mergeCell ref="L19:P19"/>
    <mergeCell ref="F19:J19"/>
    <mergeCell ref="N9:N11"/>
    <mergeCell ref="A10:C10"/>
    <mergeCell ref="A11:C11"/>
    <mergeCell ref="A9:C9"/>
    <mergeCell ref="A56:B56"/>
    <mergeCell ref="A41:D42"/>
    <mergeCell ref="A25:D26"/>
    <mergeCell ref="D28:D29"/>
    <mergeCell ref="A19:D19"/>
    <mergeCell ref="A35:C35"/>
    <mergeCell ref="D33:D34"/>
    <mergeCell ref="P20:P21"/>
    <mergeCell ref="A27:C27"/>
    <mergeCell ref="A30:C30"/>
    <mergeCell ref="A32:C32"/>
    <mergeCell ref="A33:C34"/>
    <mergeCell ref="M20:M21"/>
    <mergeCell ref="N20:O21"/>
    <mergeCell ref="L20:L22"/>
    <mergeCell ref="B20:B21"/>
    <mergeCell ref="D20:D21"/>
    <mergeCell ref="C20:C21"/>
    <mergeCell ref="A28:C29"/>
    <mergeCell ref="G20:G21"/>
    <mergeCell ref="H20:I21"/>
    <mergeCell ref="J20:J21"/>
    <mergeCell ref="F20:F22"/>
  </mergeCells>
  <pageMargins left="0.74803149606299213" right="0.74803149606299213" top="0.98425196850393704" bottom="0.98425196850393704" header="0.51181102362204722" footer="0.51181102362204722"/>
  <pageSetup scale="4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7"/>
  <sheetViews>
    <sheetView zoomScale="80" zoomScaleNormal="80" workbookViewId="0">
      <selection activeCell="K29" sqref="K29"/>
    </sheetView>
  </sheetViews>
  <sheetFormatPr baseColWidth="10" defaultRowHeight="12.75"/>
  <cols>
    <col min="1" max="1" width="8.85546875" customWidth="1"/>
    <col min="2" max="2" width="32.28515625" customWidth="1"/>
    <col min="3" max="3" width="14.7109375" customWidth="1"/>
    <col min="4" max="4" width="12" customWidth="1"/>
    <col min="5" max="5" width="11.42578125" customWidth="1"/>
    <col min="6" max="6" width="11" customWidth="1"/>
    <col min="7" max="7" width="11.42578125" customWidth="1"/>
    <col min="8" max="8" width="4.5703125" customWidth="1"/>
    <col min="10" max="10" width="17.28515625" customWidth="1"/>
    <col min="11" max="11" width="13.85546875" bestFit="1" customWidth="1"/>
    <col min="12" max="12" width="12.85546875" bestFit="1" customWidth="1"/>
  </cols>
  <sheetData>
    <row r="1" spans="1:12" ht="30" customHeight="1">
      <c r="A1" s="304" t="str">
        <f>+'Cálculos Demanda y Ahorros'!D2</f>
        <v xml:space="preserve">SUMINISTRO EN INSTALACIÓN DE ACS PARA LA COMUNIDAD DE </v>
      </c>
      <c r="B1" s="304"/>
      <c r="C1" s="304"/>
      <c r="D1" s="304"/>
      <c r="E1" s="304"/>
      <c r="F1" s="304"/>
      <c r="G1" s="304"/>
      <c r="H1" s="1"/>
    </row>
    <row r="2" spans="1:12">
      <c r="A2" s="42"/>
      <c r="B2" s="42"/>
      <c r="C2" s="42"/>
      <c r="D2" s="42"/>
      <c r="E2" s="42"/>
      <c r="F2" s="42"/>
      <c r="G2" s="42"/>
    </row>
    <row r="3" spans="1:12" ht="17.25" customHeight="1">
      <c r="A3" s="305" t="s">
        <v>90</v>
      </c>
      <c r="B3" s="305"/>
      <c r="C3" s="305"/>
      <c r="D3" s="305"/>
      <c r="E3" s="305"/>
      <c r="F3" s="305"/>
      <c r="G3" s="305"/>
    </row>
    <row r="4" spans="1:12" ht="14.25" customHeight="1">
      <c r="A4" s="123"/>
      <c r="B4" s="123"/>
      <c r="C4" s="123"/>
      <c r="D4" s="123"/>
      <c r="E4" s="123"/>
      <c r="F4" s="123"/>
      <c r="G4" s="42"/>
    </row>
    <row r="5" spans="1:12" ht="66" customHeight="1">
      <c r="A5" s="317" t="s">
        <v>158</v>
      </c>
      <c r="B5" s="318"/>
      <c r="C5" s="122" t="s">
        <v>135</v>
      </c>
      <c r="D5" s="121" t="s">
        <v>79</v>
      </c>
      <c r="E5" s="122" t="s">
        <v>81</v>
      </c>
      <c r="F5" s="122" t="s">
        <v>78</v>
      </c>
      <c r="G5" s="120" t="s">
        <v>80</v>
      </c>
    </row>
    <row r="6" spans="1:12" ht="15.95" customHeight="1">
      <c r="A6" s="295" t="s">
        <v>115</v>
      </c>
      <c r="B6" s="296"/>
      <c r="C6" s="208"/>
      <c r="D6" s="138"/>
      <c r="E6" s="124">
        <f>+C6*D6</f>
        <v>0</v>
      </c>
      <c r="F6" s="45">
        <f>+'Precios Sociales y Factores'!$D$13</f>
        <v>1.01</v>
      </c>
      <c r="G6" s="44">
        <f>+E6*F6</f>
        <v>0</v>
      </c>
    </row>
    <row r="7" spans="1:12" ht="15.95" customHeight="1">
      <c r="A7" s="295" t="s">
        <v>116</v>
      </c>
      <c r="B7" s="296"/>
      <c r="C7" s="208"/>
      <c r="D7" s="138"/>
      <c r="E7" s="124">
        <f t="shared" ref="E7:E16" si="0">+C7*D7</f>
        <v>0</v>
      </c>
      <c r="F7" s="45">
        <f>+'Precios Sociales y Factores'!$D$13</f>
        <v>1.01</v>
      </c>
      <c r="G7" s="44">
        <f t="shared" ref="G7:G16" si="1">+E7*F7</f>
        <v>0</v>
      </c>
      <c r="J7" s="204"/>
      <c r="K7" s="205"/>
      <c r="L7" s="8"/>
    </row>
    <row r="8" spans="1:12" ht="26.45" customHeight="1">
      <c r="A8" s="297" t="s">
        <v>73</v>
      </c>
      <c r="B8" s="298"/>
      <c r="C8" s="208"/>
      <c r="D8" s="138"/>
      <c r="E8" s="124">
        <f t="shared" si="0"/>
        <v>0</v>
      </c>
      <c r="F8" s="45">
        <v>1</v>
      </c>
      <c r="G8" s="44">
        <f t="shared" si="1"/>
        <v>0</v>
      </c>
      <c r="L8" s="206"/>
    </row>
    <row r="9" spans="1:12" ht="15.95" customHeight="1">
      <c r="A9" s="299" t="s">
        <v>137</v>
      </c>
      <c r="B9" s="300"/>
      <c r="C9" s="208"/>
      <c r="D9" s="138"/>
      <c r="E9" s="124">
        <f t="shared" si="0"/>
        <v>0</v>
      </c>
      <c r="F9" s="45">
        <v>1</v>
      </c>
      <c r="G9" s="44">
        <f t="shared" si="1"/>
        <v>0</v>
      </c>
    </row>
    <row r="10" spans="1:12" ht="15.95" customHeight="1">
      <c r="A10" s="174"/>
      <c r="B10" s="175" t="s">
        <v>97</v>
      </c>
      <c r="C10" s="208"/>
      <c r="D10" s="138"/>
      <c r="E10" s="124">
        <f t="shared" si="0"/>
        <v>0</v>
      </c>
      <c r="F10" s="45">
        <v>1</v>
      </c>
      <c r="G10" s="44">
        <f t="shared" si="1"/>
        <v>0</v>
      </c>
      <c r="J10" s="213"/>
    </row>
    <row r="11" spans="1:12" ht="15.95" customHeight="1">
      <c r="A11" s="299" t="s">
        <v>121</v>
      </c>
      <c r="B11" s="300"/>
      <c r="C11" s="208"/>
      <c r="D11" s="138"/>
      <c r="E11" s="124">
        <f>+C11*D11</f>
        <v>0</v>
      </c>
      <c r="F11" s="45">
        <f>+'Precios Sociales y Factores'!$D$13</f>
        <v>1.01</v>
      </c>
      <c r="G11" s="44">
        <f t="shared" si="1"/>
        <v>0</v>
      </c>
    </row>
    <row r="12" spans="1:12" ht="15.95" customHeight="1">
      <c r="A12" s="301" t="s">
        <v>102</v>
      </c>
      <c r="B12" s="302"/>
      <c r="C12" s="208"/>
      <c r="D12" s="138"/>
      <c r="E12" s="124">
        <f t="shared" si="0"/>
        <v>0</v>
      </c>
      <c r="F12" s="45">
        <f>+'Precios Sociales y Factores'!$D$13</f>
        <v>1.01</v>
      </c>
      <c r="G12" s="44">
        <f t="shared" si="1"/>
        <v>0</v>
      </c>
    </row>
    <row r="13" spans="1:12" ht="15.95" customHeight="1">
      <c r="A13" s="174"/>
      <c r="B13" s="175" t="s">
        <v>77</v>
      </c>
      <c r="C13" s="208"/>
      <c r="D13" s="138"/>
      <c r="E13" s="124">
        <f t="shared" si="0"/>
        <v>0</v>
      </c>
      <c r="F13" s="45" t="s">
        <v>160</v>
      </c>
      <c r="G13" s="44">
        <f>+E13*'Precios Sociales y Factores'!D9*0.5+E13*0.5*'Precios Sociales y Factores'!D10</f>
        <v>0</v>
      </c>
      <c r="J13" s="217"/>
    </row>
    <row r="14" spans="1:12" ht="15.95" customHeight="1">
      <c r="A14" s="301" t="s">
        <v>59</v>
      </c>
      <c r="B14" s="302"/>
      <c r="C14" s="208"/>
      <c r="D14" s="138"/>
      <c r="E14" s="124">
        <f t="shared" si="0"/>
        <v>0</v>
      </c>
      <c r="F14" s="45">
        <v>1</v>
      </c>
      <c r="G14" s="44">
        <f t="shared" si="1"/>
        <v>0</v>
      </c>
      <c r="J14" s="218"/>
    </row>
    <row r="15" spans="1:12" ht="15.95" customHeight="1">
      <c r="A15" s="299" t="s">
        <v>161</v>
      </c>
      <c r="B15" s="300"/>
      <c r="C15" s="208"/>
      <c r="D15" s="138"/>
      <c r="E15" s="124">
        <f t="shared" si="0"/>
        <v>0</v>
      </c>
      <c r="F15" s="45">
        <v>1</v>
      </c>
      <c r="G15" s="44">
        <f t="shared" si="1"/>
        <v>0</v>
      </c>
    </row>
    <row r="16" spans="1:12" ht="15.95" customHeight="1">
      <c r="A16" s="299" t="s">
        <v>159</v>
      </c>
      <c r="B16" s="303"/>
      <c r="C16" s="208"/>
      <c r="D16" s="138"/>
      <c r="E16" s="124">
        <f t="shared" si="0"/>
        <v>0</v>
      </c>
      <c r="F16" s="45">
        <v>1</v>
      </c>
      <c r="G16" s="44">
        <f t="shared" si="1"/>
        <v>0</v>
      </c>
    </row>
    <row r="17" spans="1:12" ht="15.95" customHeight="1">
      <c r="A17" s="299" t="s">
        <v>72</v>
      </c>
      <c r="B17" s="300"/>
      <c r="C17" s="209" t="s">
        <v>82</v>
      </c>
      <c r="D17" s="209" t="s">
        <v>82</v>
      </c>
      <c r="E17" s="143">
        <f>SUM(E6:E16)</f>
        <v>0</v>
      </c>
      <c r="F17" s="125" t="s">
        <v>82</v>
      </c>
      <c r="G17" s="211">
        <f>SUM(G6:G16)</f>
        <v>0</v>
      </c>
      <c r="J17" s="213"/>
      <c r="K17" s="213"/>
    </row>
    <row r="18" spans="1:12" ht="15.95" customHeight="1">
      <c r="A18" s="299"/>
      <c r="B18" s="300"/>
      <c r="C18" s="137"/>
      <c r="D18" s="137"/>
      <c r="E18" s="136"/>
      <c r="F18" s="126"/>
      <c r="G18" s="127"/>
      <c r="J18" s="213"/>
    </row>
    <row r="19" spans="1:12" ht="25.5" customHeight="1">
      <c r="A19" s="306" t="s">
        <v>162</v>
      </c>
      <c r="B19" s="307"/>
      <c r="C19" s="210"/>
      <c r="D19" s="208"/>
      <c r="E19" s="124">
        <f>+C19*D19</f>
        <v>0</v>
      </c>
      <c r="F19" s="45">
        <v>1</v>
      </c>
      <c r="G19" s="214">
        <f>+E19*F19</f>
        <v>0</v>
      </c>
    </row>
    <row r="20" spans="1:12" ht="24.75" customHeight="1">
      <c r="A20" s="294"/>
      <c r="B20" s="294"/>
      <c r="C20" s="294"/>
      <c r="D20" s="128"/>
      <c r="E20" s="128"/>
      <c r="F20" s="129"/>
      <c r="G20" s="130"/>
    </row>
    <row r="21" spans="1:12">
      <c r="A21" s="42"/>
      <c r="B21" s="42"/>
      <c r="C21" s="42"/>
      <c r="D21" s="131"/>
      <c r="E21" s="42"/>
      <c r="F21" s="132"/>
      <c r="G21" s="42"/>
    </row>
    <row r="22" spans="1:12">
      <c r="A22" s="42"/>
      <c r="B22" s="42"/>
      <c r="C22" s="42"/>
      <c r="D22" s="42"/>
      <c r="E22" s="42"/>
      <c r="F22" s="42"/>
      <c r="G22" s="42"/>
    </row>
    <row r="23" spans="1:12" ht="18.75">
      <c r="A23" s="243" t="s">
        <v>91</v>
      </c>
      <c r="B23" s="243"/>
      <c r="C23" s="243"/>
      <c r="D23" s="243"/>
      <c r="E23" s="243"/>
      <c r="F23" s="133"/>
      <c r="G23" s="20"/>
    </row>
    <row r="24" spans="1:12">
      <c r="A24" s="20"/>
      <c r="B24" s="42"/>
      <c r="C24" s="42"/>
      <c r="D24" s="42"/>
      <c r="E24" s="20"/>
      <c r="F24" s="20"/>
      <c r="G24" s="20"/>
    </row>
    <row r="25" spans="1:12" ht="16.5" customHeight="1">
      <c r="A25" s="313" t="s">
        <v>20</v>
      </c>
      <c r="B25" s="314"/>
      <c r="C25" s="312" t="s">
        <v>51</v>
      </c>
      <c r="D25" s="312"/>
      <c r="E25" s="312"/>
      <c r="F25" s="20"/>
      <c r="G25" s="20"/>
      <c r="H25" s="6"/>
    </row>
    <row r="26" spans="1:12" ht="26.25" customHeight="1">
      <c r="A26" s="315"/>
      <c r="B26" s="316"/>
      <c r="C26" s="10" t="s">
        <v>50</v>
      </c>
      <c r="D26" s="10" t="s">
        <v>83</v>
      </c>
      <c r="E26" s="10" t="s">
        <v>18</v>
      </c>
      <c r="F26" s="20"/>
      <c r="G26" s="20"/>
      <c r="J26" s="216"/>
      <c r="L26" s="213"/>
    </row>
    <row r="27" spans="1:12" ht="15.95" customHeight="1">
      <c r="A27" s="310" t="s">
        <v>84</v>
      </c>
      <c r="B27" s="311"/>
      <c r="C27" s="210"/>
      <c r="D27" s="45">
        <f>+'Precios Sociales y Factores'!$D$9</f>
        <v>0.98</v>
      </c>
      <c r="E27" s="44">
        <f>+C27*D27</f>
        <v>0</v>
      </c>
      <c r="F27" s="20"/>
      <c r="G27" s="20"/>
    </row>
    <row r="28" spans="1:12" ht="15.95" customHeight="1">
      <c r="A28" s="310" t="s">
        <v>85</v>
      </c>
      <c r="B28" s="311"/>
      <c r="C28" s="210"/>
      <c r="D28" s="45">
        <f>+'Precios Sociales y Factores'!$D$10</f>
        <v>0.68</v>
      </c>
      <c r="E28" s="44">
        <f t="shared" ref="E28:E29" si="2">+C28*D28</f>
        <v>0</v>
      </c>
      <c r="F28" s="20"/>
      <c r="G28" s="134"/>
      <c r="H28" s="8"/>
    </row>
    <row r="29" spans="1:12" ht="15.95" customHeight="1">
      <c r="A29" s="310" t="s">
        <v>149</v>
      </c>
      <c r="B29" s="311"/>
      <c r="C29" s="210"/>
      <c r="D29" s="45">
        <v>1</v>
      </c>
      <c r="E29" s="44">
        <f t="shared" si="2"/>
        <v>0</v>
      </c>
      <c r="F29" s="20"/>
      <c r="G29" s="20"/>
    </row>
    <row r="30" spans="1:12" ht="15.95" customHeight="1">
      <c r="A30" s="308" t="s">
        <v>21</v>
      </c>
      <c r="B30" s="309"/>
      <c r="C30" s="139">
        <f>SUM(C27:C29)</f>
        <v>0</v>
      </c>
      <c r="D30" s="135"/>
      <c r="E30" s="15">
        <f>SUM(E27:E29)</f>
        <v>0</v>
      </c>
      <c r="F30" s="20"/>
      <c r="G30" s="20"/>
    </row>
    <row r="31" spans="1:12" ht="6.75" customHeight="1">
      <c r="A31" s="20"/>
      <c r="B31" s="20"/>
      <c r="C31" s="20"/>
      <c r="D31" s="20"/>
      <c r="E31" s="20"/>
      <c r="F31" s="20"/>
      <c r="G31" s="20"/>
    </row>
    <row r="32" spans="1:12" ht="27" customHeight="1">
      <c r="A32" s="293" t="s">
        <v>150</v>
      </c>
      <c r="B32" s="293"/>
      <c r="C32" s="293"/>
      <c r="D32" s="293"/>
      <c r="E32" s="293"/>
      <c r="F32" s="20"/>
      <c r="G32" s="20"/>
    </row>
    <row r="33" spans="1:7">
      <c r="A33" s="20"/>
      <c r="B33" s="20"/>
      <c r="C33" s="20"/>
      <c r="D33" s="20"/>
      <c r="E33" s="20"/>
      <c r="F33" s="20"/>
      <c r="G33" s="20"/>
    </row>
    <row r="34" spans="1:7">
      <c r="A34" s="20"/>
      <c r="B34" s="20"/>
      <c r="C34" s="20"/>
      <c r="D34" s="134"/>
      <c r="E34" s="20"/>
      <c r="F34" s="20"/>
      <c r="G34" s="20"/>
    </row>
    <row r="35" spans="1:7">
      <c r="A35" s="20"/>
      <c r="B35" s="20"/>
      <c r="C35" s="20"/>
      <c r="D35" s="134"/>
      <c r="E35" s="20"/>
      <c r="F35" s="20"/>
      <c r="G35" s="20"/>
    </row>
    <row r="36" spans="1:7">
      <c r="D36" s="6"/>
    </row>
    <row r="37" spans="1:7">
      <c r="D37" s="7"/>
    </row>
  </sheetData>
  <mergeCells count="24">
    <mergeCell ref="A1:G1"/>
    <mergeCell ref="A3:G3"/>
    <mergeCell ref="A17:B17"/>
    <mergeCell ref="A19:B19"/>
    <mergeCell ref="A30:B30"/>
    <mergeCell ref="A23:E23"/>
    <mergeCell ref="A28:B28"/>
    <mergeCell ref="A29:B29"/>
    <mergeCell ref="A27:B27"/>
    <mergeCell ref="C25:E25"/>
    <mergeCell ref="A25:B26"/>
    <mergeCell ref="A11:B11"/>
    <mergeCell ref="A5:B5"/>
    <mergeCell ref="A32:E32"/>
    <mergeCell ref="A20:C20"/>
    <mergeCell ref="A6:B6"/>
    <mergeCell ref="A8:B8"/>
    <mergeCell ref="A15:B15"/>
    <mergeCell ref="A14:B14"/>
    <mergeCell ref="A18:B18"/>
    <mergeCell ref="A9:B9"/>
    <mergeCell ref="A7:B7"/>
    <mergeCell ref="A12:B12"/>
    <mergeCell ref="A16:B16"/>
  </mergeCells>
  <pageMargins left="0.51181102362204722" right="0.51181102362204722" top="0.74803149606299213" bottom="0.74803149606299213" header="0.31496062992125984" footer="0.31496062992125984"/>
  <pageSetup orientation="portrait" horizontalDpi="4294967295" verticalDpi="4294967295" r:id="rId1"/>
  <ignoredErrors>
    <ignoredError sqref="F6:F7 F11:F12 G13"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H36"/>
  <sheetViews>
    <sheetView zoomScale="90" zoomScaleNormal="90" workbookViewId="0">
      <selection activeCell="I11" sqref="I11"/>
    </sheetView>
  </sheetViews>
  <sheetFormatPr baseColWidth="10" defaultColWidth="11.42578125" defaultRowHeight="12.75"/>
  <cols>
    <col min="1" max="1" width="15.5703125" style="3" customWidth="1"/>
    <col min="2" max="2" width="18" style="3" customWidth="1"/>
    <col min="3" max="3" width="15.7109375" style="3" customWidth="1"/>
    <col min="4" max="4" width="17.7109375" style="3" customWidth="1"/>
    <col min="5" max="5" width="15.42578125" style="3" customWidth="1"/>
    <col min="6" max="6" width="15.7109375" style="3" customWidth="1"/>
    <col min="7" max="7" width="14.28515625" style="3" bestFit="1" customWidth="1"/>
    <col min="8" max="16384" width="11.42578125" style="3"/>
  </cols>
  <sheetData>
    <row r="1" spans="1:8" ht="45.75" customHeight="1">
      <c r="A1" s="322" t="str">
        <f>+'Cálculos Demanda y Ahorros'!D2</f>
        <v xml:space="preserve">SUMINISTRO EN INSTALACIÓN DE ACS PARA LA COMUNIDAD DE </v>
      </c>
      <c r="B1" s="323"/>
      <c r="C1" s="323"/>
      <c r="D1" s="323"/>
      <c r="E1" s="323"/>
      <c r="F1" s="324"/>
    </row>
    <row r="2" spans="1:8" ht="23.25" customHeight="1">
      <c r="A2" s="325" t="str">
        <f>+'Cálculos Demanda y Ahorros'!A3</f>
        <v xml:space="preserve">Código BIP: </v>
      </c>
      <c r="B2" s="326"/>
      <c r="C2" s="326"/>
      <c r="D2" s="327">
        <f>+'Cálculos Demanda y Ahorros'!D3</f>
        <v>0</v>
      </c>
      <c r="E2" s="327"/>
      <c r="F2" s="328"/>
    </row>
    <row r="3" spans="1:8">
      <c r="A3" s="148"/>
      <c r="B3" s="149"/>
      <c r="C3" s="149"/>
      <c r="D3" s="149"/>
      <c r="E3" s="149"/>
      <c r="F3" s="150"/>
    </row>
    <row r="4" spans="1:8" ht="18.75">
      <c r="A4" s="319" t="s">
        <v>33</v>
      </c>
      <c r="B4" s="320"/>
      <c r="C4" s="320"/>
      <c r="D4" s="320"/>
      <c r="E4" s="320"/>
      <c r="F4" s="321"/>
    </row>
    <row r="5" spans="1:8" ht="15.75">
      <c r="A5" s="17"/>
      <c r="B5" s="18"/>
      <c r="C5" s="18"/>
      <c r="D5" s="18"/>
      <c r="E5" s="18"/>
      <c r="F5" s="19"/>
    </row>
    <row r="6" spans="1:8" ht="15.6" customHeight="1">
      <c r="A6" s="331" t="s">
        <v>89</v>
      </c>
      <c r="B6" s="332"/>
      <c r="C6" s="332"/>
      <c r="D6" s="219">
        <f>+D7+D8</f>
        <v>0</v>
      </c>
      <c r="E6" s="18"/>
      <c r="F6" s="19"/>
    </row>
    <row r="7" spans="1:8" ht="19.5" customHeight="1">
      <c r="A7" s="331" t="s">
        <v>151</v>
      </c>
      <c r="B7" s="332"/>
      <c r="C7" s="152">
        <f>+'Cálculos Demanda y Ahorros'!G14</f>
        <v>0</v>
      </c>
      <c r="D7" s="151">
        <f>+'Cálculos Demanda y Ahorros'!G17</f>
        <v>0</v>
      </c>
      <c r="E7" s="18"/>
      <c r="F7" s="19"/>
    </row>
    <row r="8" spans="1:8" ht="16.5" customHeight="1">
      <c r="A8" s="331" t="s">
        <v>152</v>
      </c>
      <c r="B8" s="332"/>
      <c r="C8" s="152">
        <f>+'Cálculos Demanda y Ahorros'!M14</f>
        <v>0</v>
      </c>
      <c r="D8" s="151">
        <f>+'Cálculos Demanda y Ahorros'!$M$17</f>
        <v>0</v>
      </c>
      <c r="E8" s="18"/>
      <c r="F8" s="19"/>
    </row>
    <row r="9" spans="1:8" ht="12" customHeight="1">
      <c r="A9" s="153"/>
      <c r="B9" s="154"/>
      <c r="C9" s="155"/>
      <c r="D9" s="156"/>
      <c r="E9" s="154"/>
      <c r="F9" s="157"/>
    </row>
    <row r="10" spans="1:8" ht="17.25" customHeight="1">
      <c r="A10" s="330" t="s">
        <v>37</v>
      </c>
      <c r="B10" s="330" t="s">
        <v>153</v>
      </c>
      <c r="C10" s="329" t="s">
        <v>34</v>
      </c>
      <c r="D10" s="329"/>
      <c r="E10" s="144" t="s">
        <v>35</v>
      </c>
      <c r="F10" s="330" t="s">
        <v>36</v>
      </c>
    </row>
    <row r="11" spans="1:8" ht="58.5" customHeight="1">
      <c r="A11" s="330"/>
      <c r="B11" s="330"/>
      <c r="C11" s="145" t="s">
        <v>74</v>
      </c>
      <c r="D11" s="145" t="s">
        <v>75</v>
      </c>
      <c r="E11" s="145" t="s">
        <v>38</v>
      </c>
      <c r="F11" s="330"/>
    </row>
    <row r="12" spans="1:8" ht="15">
      <c r="A12" s="158">
        <v>0</v>
      </c>
      <c r="B12" s="159">
        <f>-('Inversión y costos OyM Social'!G17-'Inversión y costos OyM Social'!G19-'Inversión y costos OyM Social'!G14-'Inversión y costos OyM Social'!G12)</f>
        <v>0</v>
      </c>
      <c r="C12" s="160"/>
      <c r="D12" s="160"/>
      <c r="E12" s="160"/>
      <c r="F12" s="159">
        <f>+B12+C12+D12+E12</f>
        <v>0</v>
      </c>
    </row>
    <row r="13" spans="1:8" ht="15">
      <c r="A13" s="158">
        <v>1</v>
      </c>
      <c r="B13" s="161"/>
      <c r="C13" s="161">
        <f>+'Cálculos Demanda y Ahorros'!G23*'Evaluación Económica'!$D$7+'Cálculos Demanda y Ahorros'!M23*'Evaluación Económica'!$D$8</f>
        <v>0</v>
      </c>
      <c r="D13" s="161">
        <f>+'Cálculos Demanda y Ahorros'!J23*'Evaluación Económica'!$D$7+'Cálculos Demanda y Ahorros'!P23*'Evaluación Económica'!$D$8</f>
        <v>0</v>
      </c>
      <c r="E13" s="161">
        <f>-D6*('Inversión y costos OyM Social'!E30)</f>
        <v>0</v>
      </c>
      <c r="F13" s="159">
        <f t="shared" ref="F13:F26" si="0">+B13+C13+D13+E13</f>
        <v>0</v>
      </c>
      <c r="G13" s="11"/>
      <c r="H13" s="5"/>
    </row>
    <row r="14" spans="1:8" ht="15">
      <c r="A14" s="158">
        <v>2</v>
      </c>
      <c r="B14" s="161"/>
      <c r="C14" s="161">
        <f>+'Cálculos Demanda y Ahorros'!G24*'Evaluación Económica'!$D$7+'Cálculos Demanda y Ahorros'!M24*'Evaluación Económica'!$D$8</f>
        <v>0</v>
      </c>
      <c r="D14" s="161">
        <f>+'Cálculos Demanda y Ahorros'!J24*'Evaluación Económica'!$D$7+'Cálculos Demanda y Ahorros'!P24*'Evaluación Económica'!$D$8</f>
        <v>0</v>
      </c>
      <c r="E14" s="161">
        <f>+E13</f>
        <v>0</v>
      </c>
      <c r="F14" s="159">
        <f t="shared" si="0"/>
        <v>0</v>
      </c>
    </row>
    <row r="15" spans="1:8" ht="15">
      <c r="A15" s="158">
        <v>3</v>
      </c>
      <c r="B15" s="161"/>
      <c r="C15" s="161">
        <f>+'Cálculos Demanda y Ahorros'!G25*'Evaluación Económica'!$D$7+'Cálculos Demanda y Ahorros'!M25*'Evaluación Económica'!$D$8</f>
        <v>0</v>
      </c>
      <c r="D15" s="161">
        <f>+'Cálculos Demanda y Ahorros'!J25*'Evaluación Económica'!$D$7+'Cálculos Demanda y Ahorros'!P25*'Evaluación Económica'!$D$8</f>
        <v>0</v>
      </c>
      <c r="E15" s="161">
        <f t="shared" ref="E15:E27" si="1">+E14</f>
        <v>0</v>
      </c>
      <c r="F15" s="159">
        <f t="shared" si="0"/>
        <v>0</v>
      </c>
    </row>
    <row r="16" spans="1:8" ht="15">
      <c r="A16" s="158">
        <v>4</v>
      </c>
      <c r="B16" s="161"/>
      <c r="C16" s="161">
        <f>+'Cálculos Demanda y Ahorros'!G26*'Evaluación Económica'!$D$7+'Cálculos Demanda y Ahorros'!M26*'Evaluación Económica'!$D$8</f>
        <v>0</v>
      </c>
      <c r="D16" s="161">
        <f>+'Cálculos Demanda y Ahorros'!J26*'Evaluación Económica'!$D$7+'Cálculos Demanda y Ahorros'!P26*'Evaluación Económica'!$D$8</f>
        <v>0</v>
      </c>
      <c r="E16" s="161">
        <f t="shared" si="1"/>
        <v>0</v>
      </c>
      <c r="F16" s="159">
        <f t="shared" si="0"/>
        <v>0</v>
      </c>
    </row>
    <row r="17" spans="1:7" ht="15">
      <c r="A17" s="158">
        <v>5</v>
      </c>
      <c r="B17" s="161"/>
      <c r="C17" s="161">
        <f>+'Cálculos Demanda y Ahorros'!G27*'Evaluación Económica'!$D$7+'Cálculos Demanda y Ahorros'!M27*'Evaluación Económica'!$D$8</f>
        <v>0</v>
      </c>
      <c r="D17" s="161">
        <f>+'Cálculos Demanda y Ahorros'!J27*'Evaluación Económica'!$D$7+'Cálculos Demanda y Ahorros'!P27*'Evaluación Económica'!$D$8</f>
        <v>0</v>
      </c>
      <c r="E17" s="161">
        <f t="shared" si="1"/>
        <v>0</v>
      </c>
      <c r="F17" s="159">
        <f t="shared" si="0"/>
        <v>0</v>
      </c>
    </row>
    <row r="18" spans="1:7" ht="15">
      <c r="A18" s="158">
        <v>6</v>
      </c>
      <c r="B18" s="161"/>
      <c r="C18" s="161">
        <f>+'Cálculos Demanda y Ahorros'!G28*'Evaluación Económica'!$D$7+'Cálculos Demanda y Ahorros'!M28*'Evaluación Económica'!$D$8</f>
        <v>0</v>
      </c>
      <c r="D18" s="161">
        <f>+'Cálculos Demanda y Ahorros'!J28*'Evaluación Económica'!$D$7+'Cálculos Demanda y Ahorros'!P28*'Evaluación Económica'!$D$8</f>
        <v>0</v>
      </c>
      <c r="E18" s="161">
        <f t="shared" si="1"/>
        <v>0</v>
      </c>
      <c r="F18" s="159">
        <f t="shared" si="0"/>
        <v>0</v>
      </c>
    </row>
    <row r="19" spans="1:7" ht="15">
      <c r="A19" s="158">
        <v>7</v>
      </c>
      <c r="B19" s="161"/>
      <c r="C19" s="161">
        <f>+'Cálculos Demanda y Ahorros'!G29*'Evaluación Económica'!$D$7+'Cálculos Demanda y Ahorros'!M29*'Evaluación Económica'!$D$8</f>
        <v>0</v>
      </c>
      <c r="D19" s="161">
        <f>+'Cálculos Demanda y Ahorros'!J29*'Evaluación Económica'!$D$7+'Cálculos Demanda y Ahorros'!P29*'Evaluación Económica'!$D$8</f>
        <v>0</v>
      </c>
      <c r="E19" s="161">
        <f t="shared" si="1"/>
        <v>0</v>
      </c>
      <c r="F19" s="159">
        <f t="shared" si="0"/>
        <v>0</v>
      </c>
    </row>
    <row r="20" spans="1:7" ht="15">
      <c r="A20" s="158">
        <v>8</v>
      </c>
      <c r="B20" s="161"/>
      <c r="C20" s="161">
        <f>+'Cálculos Demanda y Ahorros'!G30*'Evaluación Económica'!$D$7+'Cálculos Demanda y Ahorros'!M30*'Evaluación Económica'!$D$8</f>
        <v>0</v>
      </c>
      <c r="D20" s="161">
        <f>+'Cálculos Demanda y Ahorros'!J30*'Evaluación Económica'!$D$7+'Cálculos Demanda y Ahorros'!P30*'Evaluación Económica'!$D$8</f>
        <v>0</v>
      </c>
      <c r="E20" s="161">
        <f t="shared" si="1"/>
        <v>0</v>
      </c>
      <c r="F20" s="159">
        <f t="shared" si="0"/>
        <v>0</v>
      </c>
    </row>
    <row r="21" spans="1:7" ht="15">
      <c r="A21" s="158">
        <v>9</v>
      </c>
      <c r="B21" s="161"/>
      <c r="C21" s="161">
        <f>+'Cálculos Demanda y Ahorros'!G31*'Evaluación Económica'!$D$7+'Cálculos Demanda y Ahorros'!M31*'Evaluación Económica'!$D$8</f>
        <v>0</v>
      </c>
      <c r="D21" s="161">
        <f>+'Cálculos Demanda y Ahorros'!J31*'Evaluación Económica'!$D$7+'Cálculos Demanda y Ahorros'!P31*'Evaluación Económica'!$D$8</f>
        <v>0</v>
      </c>
      <c r="E21" s="161">
        <f t="shared" si="1"/>
        <v>0</v>
      </c>
      <c r="F21" s="159">
        <f t="shared" si="0"/>
        <v>0</v>
      </c>
    </row>
    <row r="22" spans="1:7" ht="15">
      <c r="A22" s="158">
        <v>10</v>
      </c>
      <c r="B22" s="159"/>
      <c r="C22" s="161">
        <f>+'Cálculos Demanda y Ahorros'!G32*'Evaluación Económica'!$D$7+'Cálculos Demanda y Ahorros'!M32*'Evaluación Económica'!$D$8</f>
        <v>0</v>
      </c>
      <c r="D22" s="161">
        <f>+'Cálculos Demanda y Ahorros'!J32*'Evaluación Económica'!$D$7+'Cálculos Demanda y Ahorros'!P32*'Evaluación Económica'!$D$8</f>
        <v>0</v>
      </c>
      <c r="E22" s="161">
        <f t="shared" si="1"/>
        <v>0</v>
      </c>
      <c r="F22" s="159">
        <f t="shared" si="0"/>
        <v>0</v>
      </c>
    </row>
    <row r="23" spans="1:7" ht="15">
      <c r="A23" s="158">
        <v>11</v>
      </c>
      <c r="B23" s="161"/>
      <c r="C23" s="161">
        <f>+'Cálculos Demanda y Ahorros'!G33*'Evaluación Económica'!$D$7+'Cálculos Demanda y Ahorros'!M33*'Evaluación Económica'!$D$8</f>
        <v>0</v>
      </c>
      <c r="D23" s="161">
        <f>+'Cálculos Demanda y Ahorros'!J33*'Evaluación Económica'!$D$7+'Cálculos Demanda y Ahorros'!P33*'Evaluación Económica'!$D$8</f>
        <v>0</v>
      </c>
      <c r="E23" s="161">
        <f t="shared" si="1"/>
        <v>0</v>
      </c>
      <c r="F23" s="159">
        <f t="shared" si="0"/>
        <v>0</v>
      </c>
    </row>
    <row r="24" spans="1:7" ht="15">
      <c r="A24" s="158">
        <v>12</v>
      </c>
      <c r="B24" s="161"/>
      <c r="C24" s="161">
        <f>+'Cálculos Demanda y Ahorros'!G34*'Evaluación Económica'!$D$7+'Cálculos Demanda y Ahorros'!M34*'Evaluación Económica'!$D$8</f>
        <v>0</v>
      </c>
      <c r="D24" s="161">
        <f>+'Cálculos Demanda y Ahorros'!J34*'Evaluación Económica'!$D$7+'Cálculos Demanda y Ahorros'!P34*'Evaluación Económica'!$D$8</f>
        <v>0</v>
      </c>
      <c r="E24" s="161">
        <f t="shared" si="1"/>
        <v>0</v>
      </c>
      <c r="F24" s="159">
        <f t="shared" si="0"/>
        <v>0</v>
      </c>
    </row>
    <row r="25" spans="1:7" ht="15">
      <c r="A25" s="158">
        <v>13</v>
      </c>
      <c r="B25" s="161"/>
      <c r="C25" s="161">
        <f>+'Cálculos Demanda y Ahorros'!G35*'Evaluación Económica'!$D$7+'Cálculos Demanda y Ahorros'!M35*'Evaluación Económica'!$D$8</f>
        <v>0</v>
      </c>
      <c r="D25" s="161">
        <f>+'Cálculos Demanda y Ahorros'!J35*'Evaluación Económica'!$D$7+'Cálculos Demanda y Ahorros'!P35*'Evaluación Económica'!$D$8</f>
        <v>0</v>
      </c>
      <c r="E25" s="161">
        <f t="shared" si="1"/>
        <v>0</v>
      </c>
      <c r="F25" s="159">
        <f t="shared" si="0"/>
        <v>0</v>
      </c>
    </row>
    <row r="26" spans="1:7" ht="15">
      <c r="A26" s="158">
        <v>14</v>
      </c>
      <c r="B26" s="161"/>
      <c r="C26" s="161">
        <f>+'Cálculos Demanda y Ahorros'!G36*'Evaluación Económica'!$D$7+'Cálculos Demanda y Ahorros'!M36*'Evaluación Económica'!$D$8</f>
        <v>0</v>
      </c>
      <c r="D26" s="161">
        <f>+'Cálculos Demanda y Ahorros'!J36*'Evaluación Económica'!$D$7+'Cálculos Demanda y Ahorros'!P36*'Evaluación Económica'!$D$8</f>
        <v>0</v>
      </c>
      <c r="E26" s="161">
        <f t="shared" si="1"/>
        <v>0</v>
      </c>
      <c r="F26" s="159">
        <f t="shared" si="0"/>
        <v>0</v>
      </c>
    </row>
    <row r="27" spans="1:7" ht="15">
      <c r="A27" s="158">
        <v>15</v>
      </c>
      <c r="B27" s="159">
        <f>(('Inversión y costos OyM Social'!$G$6+'Inversión y costos OyM Social'!$G$7)*0.5)*0.25</f>
        <v>0</v>
      </c>
      <c r="C27" s="161">
        <f>+'Cálculos Demanda y Ahorros'!G37*'Evaluación Económica'!$D$7+'Cálculos Demanda y Ahorros'!M37*'Evaluación Económica'!$D$8</f>
        <v>0</v>
      </c>
      <c r="D27" s="161">
        <f>+'Cálculos Demanda y Ahorros'!J37*'Evaluación Económica'!$D$7+'Cálculos Demanda y Ahorros'!P37*'Evaluación Económica'!$D$8</f>
        <v>0</v>
      </c>
      <c r="E27" s="161">
        <f t="shared" si="1"/>
        <v>0</v>
      </c>
      <c r="F27" s="159">
        <f>+B27+C27+D27+E27</f>
        <v>0</v>
      </c>
    </row>
    <row r="28" spans="1:7" ht="15">
      <c r="A28" s="162"/>
      <c r="B28" s="163"/>
      <c r="C28" s="163"/>
      <c r="D28" s="163"/>
      <c r="E28" s="163"/>
      <c r="F28" s="164"/>
    </row>
    <row r="29" spans="1:7" ht="15.75" customHeight="1">
      <c r="A29" s="165"/>
      <c r="B29" s="163"/>
      <c r="C29" s="163"/>
      <c r="D29" s="163"/>
      <c r="E29" s="146" t="s">
        <v>44</v>
      </c>
      <c r="F29" s="146">
        <f>F12+NPV('Precios Sociales y Factores'!D6,F13:F27)</f>
        <v>0</v>
      </c>
    </row>
    <row r="30" spans="1:7" ht="21" customHeight="1">
      <c r="A30" s="165"/>
      <c r="B30" s="163"/>
      <c r="C30" s="163"/>
      <c r="D30" s="163"/>
      <c r="E30" s="146" t="s">
        <v>45</v>
      </c>
      <c r="F30" s="147" t="e">
        <f>IRR(F12:F27)</f>
        <v>#NUM!</v>
      </c>
    </row>
    <row r="31" spans="1:7" ht="7.9" customHeight="1">
      <c r="A31" s="165"/>
      <c r="B31" s="163"/>
      <c r="C31" s="163"/>
      <c r="D31" s="163"/>
      <c r="E31" s="20"/>
      <c r="F31" s="20"/>
    </row>
    <row r="32" spans="1:7" ht="25.5" customHeight="1">
      <c r="A32" s="165"/>
      <c r="B32" s="163"/>
      <c r="C32" s="163"/>
      <c r="D32" s="333" t="s">
        <v>76</v>
      </c>
      <c r="E32" s="333"/>
      <c r="F32" s="333"/>
      <c r="G32" s="12"/>
    </row>
    <row r="33" spans="1:7">
      <c r="A33" s="165"/>
      <c r="B33" s="20"/>
      <c r="C33" s="20"/>
      <c r="D33" s="334" t="s">
        <v>117</v>
      </c>
      <c r="E33" s="335">
        <f>+C7</f>
        <v>0</v>
      </c>
      <c r="F33" s="166">
        <f>+'Cálculos Demanda y Ahorros'!D28</f>
        <v>0</v>
      </c>
      <c r="G33" s="12"/>
    </row>
    <row r="34" spans="1:7">
      <c r="A34" s="165"/>
      <c r="B34" s="20"/>
      <c r="C34" s="20"/>
      <c r="D34" s="334"/>
      <c r="E34" s="336"/>
      <c r="F34" s="167">
        <f>+'Cálculos Demanda y Ahorros'!G16*'Cálculos Demanda y Ahorros'!D10</f>
        <v>0</v>
      </c>
      <c r="G34" s="12"/>
    </row>
    <row r="35" spans="1:7">
      <c r="A35" s="165"/>
      <c r="B35" s="163"/>
      <c r="C35" s="163"/>
      <c r="D35" s="334" t="s">
        <v>117</v>
      </c>
      <c r="E35" s="335">
        <f>+C8</f>
        <v>0</v>
      </c>
      <c r="F35" s="168">
        <f>+'Cálculos Demanda y Ahorros'!D33</f>
        <v>0</v>
      </c>
      <c r="G35" s="12"/>
    </row>
    <row r="36" spans="1:7">
      <c r="A36" s="169"/>
      <c r="B36" s="170"/>
      <c r="C36" s="170"/>
      <c r="D36" s="334"/>
      <c r="E36" s="336"/>
      <c r="F36" s="167">
        <f>+'Cálculos Demanda y Ahorros'!M16*'Cálculos Demanda y Ahorros'!D10</f>
        <v>0</v>
      </c>
    </row>
  </sheetData>
  <mergeCells count="16">
    <mergeCell ref="D32:F32"/>
    <mergeCell ref="D33:D34"/>
    <mergeCell ref="D35:D36"/>
    <mergeCell ref="E33:E34"/>
    <mergeCell ref="E35:E36"/>
    <mergeCell ref="A4:F4"/>
    <mergeCell ref="A1:F1"/>
    <mergeCell ref="A2:C2"/>
    <mergeCell ref="D2:F2"/>
    <mergeCell ref="C10:D10"/>
    <mergeCell ref="A10:A11"/>
    <mergeCell ref="B10:B11"/>
    <mergeCell ref="F10:F11"/>
    <mergeCell ref="A6:C6"/>
    <mergeCell ref="A7:B7"/>
    <mergeCell ref="A8:B8"/>
  </mergeCells>
  <printOptions horizontalCentered="1"/>
  <pageMargins left="0.51181102362204722" right="0.70866141732283472" top="0.74803149606299213" bottom="0.74803149606299213" header="0.31496062992125984" footer="0.31496062992125984"/>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Instrucciones </vt:lpstr>
      <vt:lpstr>Precios Sociales y Factores</vt:lpstr>
      <vt:lpstr>Cálculos Demanda y Ahorros</vt:lpstr>
      <vt:lpstr>Inversión y costos OyM Social</vt:lpstr>
      <vt:lpstr>Evaluación Económica</vt:lpstr>
      <vt:lpstr>'Cálculos Demanda y Ahorros'!Área_de_impresión</vt:lpstr>
      <vt:lpstr>'Evaluación Económica'!Área_de_impresión</vt:lpstr>
      <vt:lpstr>'Instrucciones '!Área_de_impresión</vt:lpstr>
      <vt:lpstr>'Inversión y costos OyM Social'!Área_de_impresión</vt:lpstr>
      <vt:lpstr>'Precios Sociales y Factores'!Área_de_impresión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 Vélez Burneo</dc:creator>
  <cp:lastModifiedBy>Irene Righetti</cp:lastModifiedBy>
  <cp:lastPrinted>2018-12-20T14:47:30Z</cp:lastPrinted>
  <dcterms:created xsi:type="dcterms:W3CDTF">2009-09-04T16:44:00Z</dcterms:created>
  <dcterms:modified xsi:type="dcterms:W3CDTF">2019-09-03T20:31:05Z</dcterms:modified>
</cp:coreProperties>
</file>