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eralta\Downloads\"/>
    </mc:Choice>
  </mc:AlternateContent>
  <xr:revisionPtr revIDLastSave="0" documentId="13_ncr:1_{80A62F1F-4E74-44AB-AD66-AE16503B071E}" xr6:coauthVersionLast="47" xr6:coauthVersionMax="47" xr10:uidLastSave="{00000000-0000-0000-0000-000000000000}"/>
  <bookViews>
    <workbookView xWindow="-120" yWindow="-120" windowWidth="21840" windowHeight="13020" tabRatio="473" firstSheet="1" activeTab="2" xr2:uid="{20C44317-B8FC-4559-AAFF-642296ECC7C6}"/>
  </bookViews>
  <sheets>
    <sheet name="Población TC constante " sheetId="1" r:id="rId1"/>
    <sheet name="Población con TC diferenciada" sheetId="2" r:id="rId2"/>
    <sheet name="Población con nuevas vivienda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3" l="1"/>
  <c r="B20" i="3"/>
  <c r="B21" i="3" s="1"/>
  <c r="B19" i="3"/>
  <c r="A18" i="3"/>
  <c r="C11" i="3"/>
  <c r="C12" i="3" s="1"/>
  <c r="C19" i="3" s="1"/>
  <c r="B11" i="3"/>
  <c r="B12" i="3"/>
  <c r="D11" i="3"/>
  <c r="D12" i="3" s="1"/>
  <c r="D19" i="3" s="1"/>
  <c r="E11" i="3"/>
  <c r="E12" i="3" s="1"/>
  <c r="E19" i="3" s="1"/>
  <c r="F11" i="3"/>
  <c r="F12" i="3" s="1"/>
  <c r="F19" i="3" s="1"/>
  <c r="G11" i="3"/>
  <c r="G12" i="3" s="1"/>
  <c r="G19" i="3" s="1"/>
  <c r="H11" i="3"/>
  <c r="H12" i="3" s="1"/>
  <c r="H19" i="3" s="1"/>
  <c r="I11" i="3"/>
  <c r="I12" i="3" s="1"/>
  <c r="I19" i="3" s="1"/>
  <c r="J11" i="3"/>
  <c r="J12" i="3" s="1"/>
  <c r="J19" i="3" s="1"/>
  <c r="K11" i="3"/>
  <c r="K12" i="3" s="1"/>
  <c r="K19" i="3" s="1"/>
  <c r="L11" i="3"/>
  <c r="L12" i="3" s="1"/>
  <c r="L19" i="3" s="1"/>
  <c r="V11" i="3"/>
  <c r="U11" i="3"/>
  <c r="T11" i="3"/>
  <c r="S11" i="3"/>
  <c r="S12" i="3" s="1"/>
  <c r="S19" i="3" s="1"/>
  <c r="R11" i="3"/>
  <c r="Q11" i="3"/>
  <c r="P11" i="3"/>
  <c r="O11" i="3"/>
  <c r="O12" i="3" s="1"/>
  <c r="O19" i="3" s="1"/>
  <c r="N11" i="3"/>
  <c r="N12" i="3" s="1"/>
  <c r="N19" i="3" s="1"/>
  <c r="M11" i="3"/>
  <c r="M12" i="3" s="1"/>
  <c r="M19" i="3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D11" i="2"/>
  <c r="E11" i="2"/>
  <c r="F11" i="2"/>
  <c r="G11" i="2"/>
  <c r="H11" i="2"/>
  <c r="I11" i="2"/>
  <c r="J11" i="2"/>
  <c r="K11" i="2"/>
  <c r="L11" i="2"/>
  <c r="C11" i="2"/>
  <c r="B16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B13" i="1"/>
  <c r="B12" i="1"/>
  <c r="B18" i="3" s="1"/>
  <c r="C12" i="1"/>
  <c r="C13" i="1" s="1"/>
  <c r="C20" i="3" s="1"/>
  <c r="D12" i="1"/>
  <c r="D13" i="1" s="1"/>
  <c r="D20" i="3" s="1"/>
  <c r="E12" i="1"/>
  <c r="E13" i="1" s="1"/>
  <c r="E20" i="3" s="1"/>
  <c r="F12" i="1"/>
  <c r="F13" i="1" s="1"/>
  <c r="F20" i="3" s="1"/>
  <c r="G12" i="1"/>
  <c r="G13" i="1" s="1"/>
  <c r="G20" i="3" s="1"/>
  <c r="H12" i="1"/>
  <c r="H13" i="1" s="1"/>
  <c r="H20" i="3" s="1"/>
  <c r="I12" i="1"/>
  <c r="I13" i="1" s="1"/>
  <c r="I20" i="3" s="1"/>
  <c r="J12" i="1"/>
  <c r="J13" i="1" s="1"/>
  <c r="J20" i="3" s="1"/>
  <c r="K12" i="1"/>
  <c r="K13" i="1" s="1"/>
  <c r="K20" i="3" s="1"/>
  <c r="L12" i="1"/>
  <c r="L13" i="1" s="1"/>
  <c r="L20" i="3" s="1"/>
  <c r="M12" i="1"/>
  <c r="M13" i="1" s="1"/>
  <c r="M20" i="3" s="1"/>
  <c r="N12" i="1"/>
  <c r="N13" i="1" s="1"/>
  <c r="N20" i="3" s="1"/>
  <c r="O12" i="1"/>
  <c r="O13" i="1" s="1"/>
  <c r="O20" i="3" s="1"/>
  <c r="P12" i="1"/>
  <c r="P13" i="1" s="1"/>
  <c r="P20" i="3" s="1"/>
  <c r="Q12" i="1"/>
  <c r="Q13" i="1" s="1"/>
  <c r="Q20" i="3" s="1"/>
  <c r="R12" i="1"/>
  <c r="R13" i="1" s="1"/>
  <c r="R20" i="3" s="1"/>
  <c r="S12" i="1"/>
  <c r="S13" i="1" s="1"/>
  <c r="S20" i="3" s="1"/>
  <c r="T12" i="1"/>
  <c r="T13" i="1" s="1"/>
  <c r="T20" i="3" s="1"/>
  <c r="U12" i="1"/>
  <c r="U13" i="1" s="1"/>
  <c r="U20" i="3" s="1"/>
  <c r="V12" i="1"/>
  <c r="V13" i="1" s="1"/>
  <c r="V20" i="3" s="1"/>
  <c r="J21" i="3" l="1"/>
  <c r="I21" i="3"/>
  <c r="C21" i="3"/>
  <c r="S21" i="3"/>
  <c r="H21" i="3"/>
  <c r="G21" i="3"/>
  <c r="M21" i="3"/>
  <c r="F21" i="3"/>
  <c r="N21" i="3"/>
  <c r="E21" i="3"/>
  <c r="O21" i="3"/>
  <c r="L21" i="3"/>
  <c r="D21" i="3"/>
  <c r="K21" i="3"/>
  <c r="M18" i="3"/>
  <c r="R18" i="3"/>
  <c r="J18" i="3"/>
  <c r="Q18" i="3"/>
  <c r="I18" i="3"/>
  <c r="P18" i="3"/>
  <c r="H18" i="3"/>
  <c r="O18" i="3"/>
  <c r="G18" i="3"/>
  <c r="V18" i="3"/>
  <c r="N18" i="3"/>
  <c r="F18" i="3"/>
  <c r="U18" i="3"/>
  <c r="E18" i="3"/>
  <c r="T18" i="3"/>
  <c r="L18" i="3"/>
  <c r="D18" i="3"/>
  <c r="S18" i="3"/>
  <c r="K18" i="3"/>
  <c r="C18" i="3"/>
  <c r="T12" i="3"/>
  <c r="T19" i="3" s="1"/>
  <c r="T21" i="3" s="1"/>
  <c r="U12" i="3"/>
  <c r="U19" i="3" s="1"/>
  <c r="U21" i="3" s="1"/>
  <c r="V12" i="3"/>
  <c r="V19" i="3" s="1"/>
  <c r="V21" i="3" s="1"/>
  <c r="P12" i="3"/>
  <c r="P19" i="3" s="1"/>
  <c r="P21" i="3" s="1"/>
  <c r="Q12" i="3"/>
  <c r="Q19" i="3" s="1"/>
  <c r="Q21" i="3" s="1"/>
  <c r="R12" i="3"/>
  <c r="R19" i="3" s="1"/>
  <c r="R21" i="3" s="1"/>
  <c r="M16" i="2"/>
  <c r="N16" i="2" s="1"/>
  <c r="O16" i="2" s="1"/>
  <c r="P16" i="2" s="1"/>
  <c r="Q16" i="2" s="1"/>
  <c r="R16" i="2" s="1"/>
  <c r="S16" i="2" s="1"/>
  <c r="T16" i="2" s="1"/>
  <c r="U16" i="2" s="1"/>
  <c r="V16" i="2" s="1"/>
</calcChain>
</file>

<file path=xl/sharedStrings.xml><?xml version="1.0" encoding="utf-8"?>
<sst xmlns="http://schemas.openxmlformats.org/spreadsheetml/2006/main" count="38" uniqueCount="23">
  <si>
    <t>Población TC constante</t>
  </si>
  <si>
    <t>PARÁMETROS TASA DE CRECIMIENTO CONSTANTE</t>
  </si>
  <si>
    <t>Población de referencia</t>
  </si>
  <si>
    <t>Población afectada</t>
  </si>
  <si>
    <t>Población no afectada</t>
  </si>
  <si>
    <t>Población objetivo</t>
  </si>
  <si>
    <t>Horizonte de evaluación (años)</t>
  </si>
  <si>
    <t>Tasa de crecimiento de la población</t>
  </si>
  <si>
    <t>Proyección de la población</t>
  </si>
  <si>
    <t>Año</t>
  </si>
  <si>
    <t>Población proyectada</t>
  </si>
  <si>
    <t>Población TC diferenciada</t>
  </si>
  <si>
    <t>Población proyectada de la comuna según INE</t>
  </si>
  <si>
    <t>Tasa de crecimiento de la población (anual)</t>
  </si>
  <si>
    <t>ESCENARIO CON NUEVAS VIVIENDAS POR PLAN URBANO HABITACIONAL (PUH)</t>
  </si>
  <si>
    <t>Número viviendas proyectadas</t>
  </si>
  <si>
    <t>Capacidad de carga por vivienda (habitantes por vivienda)</t>
  </si>
  <si>
    <t xml:space="preserve">Proyección de la población potencial adicional </t>
  </si>
  <si>
    <t>Población proyectada potencial adicional</t>
  </si>
  <si>
    <t>Proyección de la población Total de la ZIP</t>
  </si>
  <si>
    <t>Corresponde  a la suma de la proyección de la población objetivo (ZIP) más la proyección de la población potencial adicional (PUH)</t>
  </si>
  <si>
    <t xml:space="preserve">Población total </t>
  </si>
  <si>
    <t>PARÁMETROS TASA DE CRECIMIENTO CONSTANTE PARA 10 AÑOS (A PARTIR DEL AÑO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</si>
</sst>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_ * #,##0.0_ ;_ * \-#,##0.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41" fontId="0" fillId="0" borderId="1" xfId="1" applyFont="1" applyBorder="1"/>
    <xf numFmtId="0" fontId="4" fillId="0" borderId="4" xfId="0" applyFont="1" applyBorder="1"/>
    <xf numFmtId="0" fontId="0" fillId="0" borderId="8" xfId="0" applyBorder="1"/>
    <xf numFmtId="10" fontId="0" fillId="0" borderId="2" xfId="2" applyNumberFormat="1" applyFont="1" applyBorder="1" applyAlignment="1">
      <alignment wrapText="1"/>
    </xf>
    <xf numFmtId="41" fontId="0" fillId="0" borderId="4" xfId="1" applyFont="1" applyBorder="1" applyAlignment="1"/>
    <xf numFmtId="41" fontId="0" fillId="0" borderId="3" xfId="1" applyFont="1" applyBorder="1"/>
    <xf numFmtId="41" fontId="0" fillId="0" borderId="5" xfId="1" applyFont="1" applyBorder="1"/>
    <xf numFmtId="41" fontId="3" fillId="0" borderId="1" xfId="1" applyFont="1" applyBorder="1"/>
    <xf numFmtId="1" fontId="0" fillId="0" borderId="1" xfId="1" applyNumberFormat="1" applyFont="1" applyBorder="1"/>
    <xf numFmtId="41" fontId="0" fillId="0" borderId="8" xfId="1" applyFont="1" applyBorder="1"/>
    <xf numFmtId="41" fontId="0" fillId="0" borderId="4" xfId="1" applyFont="1" applyBorder="1"/>
    <xf numFmtId="0" fontId="0" fillId="0" borderId="9" xfId="0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41" fontId="0" fillId="2" borderId="1" xfId="1" applyFont="1" applyFill="1" applyBorder="1"/>
    <xf numFmtId="1" fontId="0" fillId="2" borderId="1" xfId="1" applyNumberFormat="1" applyFont="1" applyFill="1" applyBorder="1"/>
    <xf numFmtId="41" fontId="2" fillId="0" borderId="1" xfId="1" applyFont="1" applyBorder="1"/>
    <xf numFmtId="0" fontId="2" fillId="0" borderId="3" xfId="0" applyFont="1" applyBorder="1"/>
    <xf numFmtId="41" fontId="0" fillId="3" borderId="9" xfId="1" applyFont="1" applyFill="1" applyBorder="1"/>
    <xf numFmtId="164" fontId="0" fillId="3" borderId="9" xfId="2" applyNumberFormat="1" applyFont="1" applyFill="1" applyBorder="1"/>
    <xf numFmtId="0" fontId="0" fillId="3" borderId="2" xfId="0" applyFill="1" applyBorder="1"/>
    <xf numFmtId="9" fontId="0" fillId="3" borderId="2" xfId="0" applyNumberFormat="1" applyFill="1" applyBorder="1"/>
    <xf numFmtId="0" fontId="0" fillId="3" borderId="1" xfId="0" applyFill="1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0" fillId="3" borderId="9" xfId="1" applyNumberFormat="1" applyFont="1" applyFill="1" applyBorder="1"/>
  </cellXfs>
  <cellStyles count="3">
    <cellStyle name="Millares [0]" xfId="1" builtinId="6"/>
    <cellStyle name="Normal" xfId="0" builtinId="0"/>
    <cellStyle name="Porcentaje" xfId="2" builtinId="5"/>
  </cellStyles>
  <dxfs count="10"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</font>
      <fill>
        <patternFill>
          <bgColor theme="8" tint="0.79998168889431442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6A32-7572-49D1-B9C1-731F1D2E0762}">
  <dimension ref="A1:V13"/>
  <sheetViews>
    <sheetView workbookViewId="0">
      <selection activeCell="H13" sqref="H13"/>
    </sheetView>
  </sheetViews>
  <sheetFormatPr baseColWidth="10" defaultColWidth="11.42578125" defaultRowHeight="15" x14ac:dyDescent="0.25"/>
  <cols>
    <col min="1" max="1" width="33.28515625" style="9" customWidth="1"/>
    <col min="2" max="2" width="12" style="1" customWidth="1"/>
    <col min="3" max="22" width="10.28515625" style="1" customWidth="1"/>
    <col min="23" max="16384" width="11.42578125" style="1"/>
  </cols>
  <sheetData>
    <row r="1" spans="1:22" ht="21" x14ac:dyDescent="0.35">
      <c r="A1" s="23" t="s">
        <v>0</v>
      </c>
    </row>
    <row r="2" spans="1:22" ht="18.75" x14ac:dyDescent="0.3">
      <c r="A2" s="11" t="s">
        <v>1</v>
      </c>
      <c r="B2" s="4"/>
    </row>
    <row r="3" spans="1:22" x14ac:dyDescent="0.25">
      <c r="A3" s="7" t="s">
        <v>2</v>
      </c>
      <c r="B3" s="30">
        <v>2000</v>
      </c>
      <c r="C3" s="3"/>
    </row>
    <row r="4" spans="1:22" x14ac:dyDescent="0.25">
      <c r="A4" s="7" t="s">
        <v>3</v>
      </c>
      <c r="B4" s="30">
        <v>1500</v>
      </c>
      <c r="C4" s="3"/>
    </row>
    <row r="5" spans="1:22" x14ac:dyDescent="0.25">
      <c r="A5" s="7" t="s">
        <v>4</v>
      </c>
      <c r="B5" s="30">
        <v>500</v>
      </c>
      <c r="C5" s="3"/>
    </row>
    <row r="6" spans="1:22" x14ac:dyDescent="0.25">
      <c r="A6" s="7" t="s">
        <v>5</v>
      </c>
      <c r="B6" s="30">
        <v>1000</v>
      </c>
      <c r="C6" s="3"/>
    </row>
    <row r="7" spans="1:22" x14ac:dyDescent="0.25">
      <c r="A7" s="7" t="s">
        <v>6</v>
      </c>
      <c r="B7" s="30">
        <v>20</v>
      </c>
      <c r="C7" s="3"/>
    </row>
    <row r="8" spans="1:22" x14ac:dyDescent="0.25">
      <c r="A8" s="7" t="s">
        <v>7</v>
      </c>
      <c r="B8" s="31">
        <v>0.01</v>
      </c>
      <c r="C8" s="3"/>
    </row>
    <row r="9" spans="1:22" x14ac:dyDescent="0.25">
      <c r="A9" s="8"/>
      <c r="B9" s="5"/>
    </row>
    <row r="10" spans="1:22" ht="18.75" x14ac:dyDescent="0.3">
      <c r="A10" s="33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5"/>
    </row>
    <row r="11" spans="1:22" x14ac:dyDescent="0.25">
      <c r="B11" s="2">
        <v>0</v>
      </c>
      <c r="C11" s="2">
        <v>1</v>
      </c>
      <c r="D11" s="2">
        <v>2</v>
      </c>
      <c r="E11" s="2">
        <v>3</v>
      </c>
      <c r="F11" s="2">
        <v>4</v>
      </c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2">
        <v>10</v>
      </c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2">
        <v>16</v>
      </c>
      <c r="S11" s="2">
        <v>17</v>
      </c>
      <c r="T11" s="2">
        <v>18</v>
      </c>
      <c r="U11" s="2">
        <v>19</v>
      </c>
      <c r="V11" s="2">
        <v>20</v>
      </c>
    </row>
    <row r="12" spans="1:22" x14ac:dyDescent="0.25">
      <c r="A12" s="9" t="s">
        <v>9</v>
      </c>
      <c r="B12" s="1">
        <f t="shared" ref="B12" si="0">+IF($B$7&gt;=B11,B11,"")</f>
        <v>0</v>
      </c>
      <c r="C12" s="1">
        <f t="shared" ref="C12" si="1">+IF($B$7&gt;=C11,C11,"")</f>
        <v>1</v>
      </c>
      <c r="D12" s="1">
        <f t="shared" ref="D12" si="2">+IF($B$7&gt;=D11,D11,"")</f>
        <v>2</v>
      </c>
      <c r="E12" s="1">
        <f t="shared" ref="E12" si="3">+IF($B$7&gt;=E11,E11,"")</f>
        <v>3</v>
      </c>
      <c r="F12" s="1">
        <f t="shared" ref="F12" si="4">+IF($B$7&gt;=F11,F11,"")</f>
        <v>4</v>
      </c>
      <c r="G12" s="1">
        <f t="shared" ref="G12" si="5">+IF($B$7&gt;=G11,G11,"")</f>
        <v>5</v>
      </c>
      <c r="H12" s="1">
        <f t="shared" ref="H12" si="6">+IF($B$7&gt;=H11,H11,"")</f>
        <v>6</v>
      </c>
      <c r="I12" s="1">
        <f t="shared" ref="I12" si="7">+IF($B$7&gt;=I11,I11,"")</f>
        <v>7</v>
      </c>
      <c r="J12" s="1">
        <f t="shared" ref="J12" si="8">+IF($B$7&gt;=J11,J11,"")</f>
        <v>8</v>
      </c>
      <c r="K12" s="1">
        <f t="shared" ref="K12" si="9">+IF($B$7&gt;=K11,K11,"")</f>
        <v>9</v>
      </c>
      <c r="L12" s="1">
        <f t="shared" ref="L12" si="10">+IF($B$7&gt;=L11,L11,"")</f>
        <v>10</v>
      </c>
      <c r="M12" s="1">
        <f t="shared" ref="M12:V12" si="11">+IF($B$7&gt;=M11,M11,"")</f>
        <v>11</v>
      </c>
      <c r="N12" s="1">
        <f t="shared" si="11"/>
        <v>12</v>
      </c>
      <c r="O12" s="1">
        <f t="shared" si="11"/>
        <v>13</v>
      </c>
      <c r="P12" s="1">
        <f t="shared" si="11"/>
        <v>14</v>
      </c>
      <c r="Q12" s="1">
        <f t="shared" si="11"/>
        <v>15</v>
      </c>
      <c r="R12" s="1">
        <f t="shared" si="11"/>
        <v>16</v>
      </c>
      <c r="S12" s="1">
        <f t="shared" si="11"/>
        <v>17</v>
      </c>
      <c r="T12" s="1">
        <f t="shared" si="11"/>
        <v>18</v>
      </c>
      <c r="U12" s="1">
        <f t="shared" si="11"/>
        <v>19</v>
      </c>
      <c r="V12" s="1">
        <f t="shared" si="11"/>
        <v>20</v>
      </c>
    </row>
    <row r="13" spans="1:22" x14ac:dyDescent="0.25">
      <c r="A13" s="9" t="s">
        <v>10</v>
      </c>
      <c r="B13" s="1">
        <f>+B6</f>
        <v>1000</v>
      </c>
      <c r="C13" s="1">
        <f>+IFERROR($B$13*(1+$B$8)^C12,"")</f>
        <v>1010</v>
      </c>
      <c r="D13" s="10">
        <f t="shared" ref="D13:V13" si="12">+IFERROR($B$13*(1+$B$8)^D12,"")</f>
        <v>1020.1</v>
      </c>
      <c r="E13" s="10">
        <f t="shared" si="12"/>
        <v>1030.3009999999999</v>
      </c>
      <c r="F13" s="10">
        <f t="shared" si="12"/>
        <v>1040.60401</v>
      </c>
      <c r="G13" s="10">
        <f t="shared" si="12"/>
        <v>1051.0100500999999</v>
      </c>
      <c r="H13" s="10">
        <f t="shared" si="12"/>
        <v>1061.5201506010001</v>
      </c>
      <c r="I13" s="10">
        <f t="shared" si="12"/>
        <v>1072.1353521070098</v>
      </c>
      <c r="J13" s="10">
        <f t="shared" si="12"/>
        <v>1082.8567056280801</v>
      </c>
      <c r="K13" s="10">
        <f t="shared" si="12"/>
        <v>1093.6852726843611</v>
      </c>
      <c r="L13" s="10">
        <f t="shared" si="12"/>
        <v>1104.6221254112047</v>
      </c>
      <c r="M13" s="10">
        <f t="shared" si="12"/>
        <v>1115.6683466653164</v>
      </c>
      <c r="N13" s="10">
        <f t="shared" si="12"/>
        <v>1126.8250301319697</v>
      </c>
      <c r="O13" s="10">
        <f t="shared" si="12"/>
        <v>1138.0932804332895</v>
      </c>
      <c r="P13" s="10">
        <f t="shared" si="12"/>
        <v>1149.4742132376225</v>
      </c>
      <c r="Q13" s="10">
        <f t="shared" si="12"/>
        <v>1160.9689553699984</v>
      </c>
      <c r="R13" s="10">
        <f t="shared" si="12"/>
        <v>1172.5786449236987</v>
      </c>
      <c r="S13" s="10">
        <f t="shared" si="12"/>
        <v>1184.3044313729358</v>
      </c>
      <c r="T13" s="10">
        <f t="shared" si="12"/>
        <v>1196.1474756866653</v>
      </c>
      <c r="U13" s="10">
        <f t="shared" si="12"/>
        <v>1208.1089504435315</v>
      </c>
      <c r="V13" s="10">
        <f t="shared" si="12"/>
        <v>1220.1900399479671</v>
      </c>
    </row>
  </sheetData>
  <mergeCells count="1">
    <mergeCell ref="A10:V10"/>
  </mergeCells>
  <conditionalFormatting sqref="A12:V13">
    <cfRule type="cellIs" dxfId="9" priority="1" operator="notEqual">
      <formula>""</formula>
    </cfRule>
  </conditionalFormatting>
  <conditionalFormatting sqref="B12:V12">
    <cfRule type="cellIs" dxfId="8" priority="2" operator="lessThanOrEqual">
      <formula>$B$7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27CA-FDF7-4537-A3D8-DD6FFD925D4B}">
  <dimension ref="A1:V17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30.7109375" style="9" customWidth="1"/>
    <col min="2" max="2" width="12" style="1" customWidth="1"/>
    <col min="3" max="22" width="10.140625" style="1" customWidth="1"/>
    <col min="23" max="16384" width="11.42578125" style="1"/>
  </cols>
  <sheetData>
    <row r="1" spans="1:22" ht="21" x14ac:dyDescent="0.35">
      <c r="A1" s="23" t="s">
        <v>11</v>
      </c>
    </row>
    <row r="2" spans="1:22" ht="18.75" x14ac:dyDescent="0.3">
      <c r="A2" s="11" t="s">
        <v>22</v>
      </c>
      <c r="B2" s="4"/>
    </row>
    <row r="3" spans="1:22" x14ac:dyDescent="0.25">
      <c r="A3" s="7" t="s">
        <v>2</v>
      </c>
      <c r="B3" s="30">
        <v>2000</v>
      </c>
      <c r="C3" s="3"/>
    </row>
    <row r="4" spans="1:22" x14ac:dyDescent="0.25">
      <c r="A4" s="7" t="s">
        <v>3</v>
      </c>
      <c r="B4" s="30">
        <v>1500</v>
      </c>
      <c r="C4" s="3"/>
    </row>
    <row r="5" spans="1:22" x14ac:dyDescent="0.25">
      <c r="A5" s="7" t="s">
        <v>4</v>
      </c>
      <c r="B5" s="30">
        <v>500</v>
      </c>
      <c r="C5" s="3"/>
    </row>
    <row r="6" spans="1:22" x14ac:dyDescent="0.25">
      <c r="A6" s="7" t="s">
        <v>5</v>
      </c>
      <c r="B6" s="30">
        <v>1000</v>
      </c>
      <c r="C6" s="3"/>
    </row>
    <row r="7" spans="1:22" x14ac:dyDescent="0.25">
      <c r="A7" s="7" t="s">
        <v>6</v>
      </c>
      <c r="B7" s="30">
        <v>20</v>
      </c>
      <c r="C7" s="3"/>
    </row>
    <row r="8" spans="1:22" x14ac:dyDescent="0.25">
      <c r="A8" s="12"/>
      <c r="B8" s="12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22" x14ac:dyDescent="0.25">
      <c r="A9" s="7" t="s">
        <v>9</v>
      </c>
      <c r="B9" s="6">
        <v>0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>
        <v>10</v>
      </c>
      <c r="M9" s="3"/>
    </row>
    <row r="10" spans="1:22" ht="30" x14ac:dyDescent="0.25">
      <c r="A10" s="7" t="s">
        <v>12</v>
      </c>
      <c r="B10" s="6">
        <v>16296</v>
      </c>
      <c r="C10" s="6">
        <v>16488</v>
      </c>
      <c r="D10" s="6">
        <v>16671</v>
      </c>
      <c r="E10" s="6">
        <v>16846</v>
      </c>
      <c r="F10" s="6">
        <v>17014</v>
      </c>
      <c r="G10" s="6">
        <v>17173</v>
      </c>
      <c r="H10" s="6">
        <v>17326</v>
      </c>
      <c r="I10" s="6">
        <v>17472</v>
      </c>
      <c r="J10" s="6">
        <v>17611</v>
      </c>
      <c r="K10" s="6">
        <v>17742</v>
      </c>
      <c r="L10" s="6">
        <v>17868</v>
      </c>
      <c r="M10" s="3"/>
    </row>
    <row r="11" spans="1:22" ht="30" x14ac:dyDescent="0.25">
      <c r="A11" s="7" t="s">
        <v>13</v>
      </c>
      <c r="B11" s="13">
        <v>0</v>
      </c>
      <c r="C11" s="13">
        <f>+C10/B10-1</f>
        <v>1.178203240058906E-2</v>
      </c>
      <c r="D11" s="13">
        <f t="shared" ref="D11:L11" si="0">+D10/C10-1</f>
        <v>1.1098981077146908E-2</v>
      </c>
      <c r="E11" s="13">
        <f t="shared" si="0"/>
        <v>1.0497270709615591E-2</v>
      </c>
      <c r="F11" s="13">
        <f t="shared" si="0"/>
        <v>9.9726938145554556E-3</v>
      </c>
      <c r="G11" s="13">
        <f t="shared" si="0"/>
        <v>9.3452450922768548E-3</v>
      </c>
      <c r="H11" s="13">
        <f t="shared" si="0"/>
        <v>8.9093344203110547E-3</v>
      </c>
      <c r="I11" s="13">
        <f t="shared" si="0"/>
        <v>8.426642040863408E-3</v>
      </c>
      <c r="J11" s="13">
        <f t="shared" si="0"/>
        <v>7.9555860805859968E-3</v>
      </c>
      <c r="K11" s="13">
        <f t="shared" si="0"/>
        <v>7.4385327352222141E-3</v>
      </c>
      <c r="L11" s="13">
        <f t="shared" si="0"/>
        <v>7.1017923571186081E-3</v>
      </c>
      <c r="M11" s="3"/>
    </row>
    <row r="12" spans="1:22" x14ac:dyDescent="0.25">
      <c r="A12" s="8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22" ht="18.75" x14ac:dyDescent="0.3">
      <c r="A13" s="33" t="s">
        <v>8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</row>
    <row r="14" spans="1:22" hidden="1" x14ac:dyDescent="0.25">
      <c r="B14" s="2">
        <v>0</v>
      </c>
      <c r="C14" s="2">
        <v>1</v>
      </c>
      <c r="D14" s="2">
        <v>2</v>
      </c>
      <c r="E14" s="2">
        <v>3</v>
      </c>
      <c r="F14" s="2">
        <v>4</v>
      </c>
      <c r="G14" s="2">
        <v>5</v>
      </c>
      <c r="H14" s="2">
        <v>6</v>
      </c>
      <c r="I14" s="2">
        <v>7</v>
      </c>
      <c r="J14" s="2">
        <v>8</v>
      </c>
      <c r="K14" s="2">
        <v>9</v>
      </c>
      <c r="L14" s="2">
        <v>10</v>
      </c>
      <c r="M14" s="2">
        <v>11</v>
      </c>
      <c r="N14" s="2">
        <v>12</v>
      </c>
      <c r="O14" s="2">
        <v>13</v>
      </c>
      <c r="P14" s="2">
        <v>14</v>
      </c>
      <c r="Q14" s="2">
        <v>15</v>
      </c>
      <c r="R14" s="2">
        <v>16</v>
      </c>
      <c r="S14" s="2">
        <v>17</v>
      </c>
      <c r="T14" s="2">
        <v>18</v>
      </c>
      <c r="U14" s="2">
        <v>19</v>
      </c>
      <c r="V14" s="2">
        <v>20</v>
      </c>
    </row>
    <row r="15" spans="1:22" x14ac:dyDescent="0.25">
      <c r="A15" s="9" t="s">
        <v>9</v>
      </c>
      <c r="B15" s="1">
        <f t="shared" ref="B15:V15" si="1">+IF($B$7&gt;=B14,B14,"")</f>
        <v>0</v>
      </c>
      <c r="C15" s="1">
        <f t="shared" si="1"/>
        <v>1</v>
      </c>
      <c r="D15" s="1">
        <f t="shared" si="1"/>
        <v>2</v>
      </c>
      <c r="E15" s="1">
        <f t="shared" si="1"/>
        <v>3</v>
      </c>
      <c r="F15" s="1">
        <f t="shared" si="1"/>
        <v>4</v>
      </c>
      <c r="G15" s="1">
        <f t="shared" si="1"/>
        <v>5</v>
      </c>
      <c r="H15" s="1">
        <f t="shared" si="1"/>
        <v>6</v>
      </c>
      <c r="I15" s="1">
        <f t="shared" si="1"/>
        <v>7</v>
      </c>
      <c r="J15" s="1">
        <f t="shared" si="1"/>
        <v>8</v>
      </c>
      <c r="K15" s="1">
        <f t="shared" si="1"/>
        <v>9</v>
      </c>
      <c r="L15" s="1">
        <f t="shared" si="1"/>
        <v>10</v>
      </c>
      <c r="M15" s="1">
        <f t="shared" si="1"/>
        <v>11</v>
      </c>
      <c r="N15" s="1">
        <f t="shared" si="1"/>
        <v>12</v>
      </c>
      <c r="O15" s="1">
        <f t="shared" si="1"/>
        <v>13</v>
      </c>
      <c r="P15" s="1">
        <f t="shared" si="1"/>
        <v>14</v>
      </c>
      <c r="Q15" s="1">
        <f t="shared" si="1"/>
        <v>15</v>
      </c>
      <c r="R15" s="1">
        <f t="shared" si="1"/>
        <v>16</v>
      </c>
      <c r="S15" s="1">
        <f t="shared" si="1"/>
        <v>17</v>
      </c>
      <c r="T15" s="1">
        <f t="shared" si="1"/>
        <v>18</v>
      </c>
      <c r="U15" s="1">
        <f t="shared" si="1"/>
        <v>19</v>
      </c>
      <c r="V15" s="1">
        <f t="shared" si="1"/>
        <v>20</v>
      </c>
    </row>
    <row r="16" spans="1:22" x14ac:dyDescent="0.25">
      <c r="A16" s="9" t="s">
        <v>10</v>
      </c>
      <c r="B16" s="10">
        <f>+B6</f>
        <v>1000</v>
      </c>
      <c r="C16" s="10">
        <f>+IFERROR(B16*(1+C11),"")</f>
        <v>1011.7820324005891</v>
      </c>
      <c r="D16" s="10">
        <f t="shared" ref="D16:L16" si="2">+IFERROR(C16*(1+D11),"")</f>
        <v>1023.0117820324004</v>
      </c>
      <c r="E16" s="10">
        <f t="shared" si="2"/>
        <v>1033.7506136475208</v>
      </c>
      <c r="F16" s="10">
        <f t="shared" si="2"/>
        <v>1044.0598919980364</v>
      </c>
      <c r="G16" s="10">
        <f t="shared" si="2"/>
        <v>1053.8168875797742</v>
      </c>
      <c r="H16" s="10">
        <f t="shared" si="2"/>
        <v>1063.2056946489938</v>
      </c>
      <c r="I16" s="10">
        <f t="shared" si="2"/>
        <v>1072.1649484536083</v>
      </c>
      <c r="J16" s="10">
        <f t="shared" si="2"/>
        <v>1080.6946489936181</v>
      </c>
      <c r="K16" s="10">
        <f t="shared" si="2"/>
        <v>1088.7334315169367</v>
      </c>
      <c r="L16" s="10">
        <f t="shared" si="2"/>
        <v>1096.4653902798232</v>
      </c>
      <c r="M16" s="10">
        <f>+IF(M15&lt;=$B$7,IFERROR($L$16*(1+$L$11),""),"")</f>
        <v>1104.2522598083574</v>
      </c>
      <c r="N16" s="10">
        <f>+IF(N15&lt;=$B$7,IFERROR($M$16*(1+$L$11),""),"")</f>
        <v>1112.0944300673953</v>
      </c>
      <c r="O16" s="10">
        <f>+IF(O15&lt;=$B$7,IFERROR($N$16*(1+$L$11),""),"")</f>
        <v>1119.992293791242</v>
      </c>
      <c r="P16" s="10">
        <f>+IF(P15&lt;=$B$7,IFERROR($O$16*(1+$L$11),""),"")</f>
        <v>1127.9462465033205</v>
      </c>
      <c r="Q16" s="10">
        <f>+IF(Q15&lt;=$B$7,IFERROR($P$16*(1+$L$11),""),"")</f>
        <v>1135.9566865359784</v>
      </c>
      <c r="R16" s="10">
        <f>+IF(R15&lt;=$B$7,IFERROR(Q16*(1+$L$11),""),"")</f>
        <v>1144.0240150504374</v>
      </c>
      <c r="S16" s="10">
        <f t="shared" ref="S16:V16" si="3">+IF(S15&lt;=$B$7,IFERROR(R16*(1+$L$11),""),"")</f>
        <v>1152.1486360568827</v>
      </c>
      <c r="T16" s="10">
        <f t="shared" si="3"/>
        <v>1160.330956434696</v>
      </c>
      <c r="U16" s="10">
        <f t="shared" si="3"/>
        <v>1168.5713859528321</v>
      </c>
      <c r="V16" s="10">
        <f t="shared" si="3"/>
        <v>1176.8703372903394</v>
      </c>
    </row>
    <row r="17" spans="12:22" x14ac:dyDescent="0.25">
      <c r="L17" s="10"/>
      <c r="V17" s="10"/>
    </row>
  </sheetData>
  <mergeCells count="1">
    <mergeCell ref="A13:V13"/>
  </mergeCells>
  <conditionalFormatting sqref="A9:L11">
    <cfRule type="cellIs" dxfId="7" priority="1" operator="notEqual">
      <formula>""</formula>
    </cfRule>
  </conditionalFormatting>
  <conditionalFormatting sqref="A15:V16">
    <cfRule type="cellIs" dxfId="6" priority="4" operator="notEqual">
      <formula>""</formula>
    </cfRule>
  </conditionalFormatting>
  <conditionalFormatting sqref="B9:L10">
    <cfRule type="cellIs" dxfId="5" priority="3" operator="lessThanOrEqual">
      <formula>$B$7</formula>
    </cfRule>
  </conditionalFormatting>
  <conditionalFormatting sqref="B15:V15">
    <cfRule type="cellIs" dxfId="4" priority="5" operator="lessThanOrEqual">
      <formula>$B$7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9226-90A4-413B-984A-45BDF70D16A2}">
  <dimension ref="A3:W30"/>
  <sheetViews>
    <sheetView tabSelected="1" workbookViewId="0">
      <selection activeCell="B4" sqref="B4"/>
    </sheetView>
  </sheetViews>
  <sheetFormatPr baseColWidth="10" defaultColWidth="11.42578125" defaultRowHeight="15" x14ac:dyDescent="0.25"/>
  <cols>
    <col min="1" max="1" width="52.42578125" style="1" customWidth="1"/>
    <col min="2" max="2" width="12.85546875" style="10" customWidth="1"/>
    <col min="3" max="22" width="9" style="10" customWidth="1"/>
    <col min="23" max="16384" width="11.42578125" style="1"/>
  </cols>
  <sheetData>
    <row r="3" spans="1:23" ht="18.75" x14ac:dyDescent="0.3">
      <c r="A3" s="11" t="s">
        <v>14</v>
      </c>
      <c r="B3" s="14"/>
    </row>
    <row r="4" spans="1:23" ht="17.25" customHeight="1" x14ac:dyDescent="0.25">
      <c r="A4" s="21" t="s">
        <v>15</v>
      </c>
      <c r="B4" s="28">
        <v>100</v>
      </c>
      <c r="C4" s="15"/>
    </row>
    <row r="5" spans="1:23" ht="18" customHeight="1" x14ac:dyDescent="0.25">
      <c r="A5" s="21" t="s">
        <v>16</v>
      </c>
      <c r="B5" s="37">
        <v>2.5</v>
      </c>
      <c r="C5" s="15"/>
    </row>
    <row r="6" spans="1:23" x14ac:dyDescent="0.25">
      <c r="A6" s="21" t="s">
        <v>6</v>
      </c>
      <c r="B6" s="28">
        <v>20</v>
      </c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4"/>
    </row>
    <row r="7" spans="1:23" x14ac:dyDescent="0.25">
      <c r="A7" s="21" t="s">
        <v>7</v>
      </c>
      <c r="B7" s="29">
        <v>0.01</v>
      </c>
      <c r="C7" s="15"/>
    </row>
    <row r="8" spans="1:23" x14ac:dyDescent="0.25">
      <c r="A8" s="8"/>
      <c r="B8" s="16"/>
    </row>
    <row r="9" spans="1:23" ht="18.75" x14ac:dyDescent="0.3">
      <c r="A9" s="36" t="s">
        <v>17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3" hidden="1" x14ac:dyDescent="0.25">
      <c r="A10" s="9"/>
      <c r="B10" s="17">
        <v>0</v>
      </c>
      <c r="C10" s="17">
        <v>1</v>
      </c>
      <c r="D10" s="17">
        <v>2</v>
      </c>
      <c r="E10" s="17">
        <v>3</v>
      </c>
      <c r="F10" s="17">
        <v>4</v>
      </c>
      <c r="G10" s="17">
        <v>5</v>
      </c>
      <c r="H10" s="17">
        <v>6</v>
      </c>
      <c r="I10" s="17">
        <v>7</v>
      </c>
      <c r="J10" s="17">
        <v>8</v>
      </c>
      <c r="K10" s="17">
        <v>9</v>
      </c>
      <c r="L10" s="17">
        <v>10</v>
      </c>
      <c r="M10" s="17">
        <v>11</v>
      </c>
      <c r="N10" s="17">
        <v>12</v>
      </c>
      <c r="O10" s="17">
        <v>13</v>
      </c>
      <c r="P10" s="17">
        <v>14</v>
      </c>
      <c r="Q10" s="17">
        <v>15</v>
      </c>
      <c r="R10" s="17">
        <v>16</v>
      </c>
      <c r="S10" s="17">
        <v>17</v>
      </c>
      <c r="T10" s="17">
        <v>18</v>
      </c>
      <c r="U10" s="17">
        <v>19</v>
      </c>
      <c r="V10" s="17">
        <v>20</v>
      </c>
    </row>
    <row r="11" spans="1:23" x14ac:dyDescent="0.25">
      <c r="A11" s="9" t="s">
        <v>9</v>
      </c>
      <c r="B11" s="18">
        <f t="shared" ref="B11:V11" si="0">+IF($B$6&gt;=B10,B10,"")</f>
        <v>0</v>
      </c>
      <c r="C11" s="10">
        <f t="shared" si="0"/>
        <v>1</v>
      </c>
      <c r="D11" s="10">
        <f t="shared" si="0"/>
        <v>2</v>
      </c>
      <c r="E11" s="10">
        <f t="shared" si="0"/>
        <v>3</v>
      </c>
      <c r="F11" s="10">
        <f t="shared" si="0"/>
        <v>4</v>
      </c>
      <c r="G11" s="10">
        <f t="shared" si="0"/>
        <v>5</v>
      </c>
      <c r="H11" s="10">
        <f t="shared" si="0"/>
        <v>6</v>
      </c>
      <c r="I11" s="10">
        <f t="shared" si="0"/>
        <v>7</v>
      </c>
      <c r="J11" s="10">
        <f t="shared" si="0"/>
        <v>8</v>
      </c>
      <c r="K11" s="10">
        <f t="shared" si="0"/>
        <v>9</v>
      </c>
      <c r="L11" s="10">
        <f t="shared" si="0"/>
        <v>10</v>
      </c>
      <c r="M11" s="10">
        <f t="shared" si="0"/>
        <v>11</v>
      </c>
      <c r="N11" s="10">
        <f t="shared" si="0"/>
        <v>12</v>
      </c>
      <c r="O11" s="10">
        <f t="shared" si="0"/>
        <v>13</v>
      </c>
      <c r="P11" s="10">
        <f t="shared" si="0"/>
        <v>14</v>
      </c>
      <c r="Q11" s="10">
        <f t="shared" si="0"/>
        <v>15</v>
      </c>
      <c r="R11" s="10">
        <f t="shared" si="0"/>
        <v>16</v>
      </c>
      <c r="S11" s="10">
        <f t="shared" si="0"/>
        <v>17</v>
      </c>
      <c r="T11" s="10">
        <f t="shared" si="0"/>
        <v>18</v>
      </c>
      <c r="U11" s="10">
        <f t="shared" si="0"/>
        <v>19</v>
      </c>
      <c r="V11" s="10">
        <f t="shared" si="0"/>
        <v>20</v>
      </c>
    </row>
    <row r="12" spans="1:23" x14ac:dyDescent="0.25">
      <c r="A12" s="9" t="s">
        <v>18</v>
      </c>
      <c r="B12" s="10">
        <f>+B5*B4</f>
        <v>250</v>
      </c>
      <c r="C12" s="10">
        <f>+IFERROR($B$12*(1+$B$7)^C11,"")</f>
        <v>252.5</v>
      </c>
      <c r="D12" s="10">
        <f t="shared" ref="D12:L12" si="1">+IFERROR($B$12*(1+$B$7)^D11,"")</f>
        <v>255.02500000000001</v>
      </c>
      <c r="E12" s="10">
        <f t="shared" si="1"/>
        <v>257.57524999999998</v>
      </c>
      <c r="F12" s="10">
        <f t="shared" si="1"/>
        <v>260.1510025</v>
      </c>
      <c r="G12" s="10">
        <f t="shared" si="1"/>
        <v>262.75251252499999</v>
      </c>
      <c r="H12" s="10">
        <f t="shared" si="1"/>
        <v>265.38003765025002</v>
      </c>
      <c r="I12" s="10">
        <f t="shared" si="1"/>
        <v>268.03383802675245</v>
      </c>
      <c r="J12" s="10">
        <f t="shared" si="1"/>
        <v>270.71417640702003</v>
      </c>
      <c r="K12" s="10">
        <f t="shared" si="1"/>
        <v>273.42131817109026</v>
      </c>
      <c r="L12" s="10">
        <f t="shared" si="1"/>
        <v>276.15553135280118</v>
      </c>
      <c r="M12" s="10">
        <f>+IF(M11&lt;=$B$6,IFERROR($B$12*(1+$B$7)^$L$11,""),"")</f>
        <v>276.15553135280118</v>
      </c>
      <c r="N12" s="10">
        <f t="shared" ref="N12:V12" si="2">+IF(N11&lt;=$B$6,IFERROR($B$12*(1+$B$7)^$L$11,""),"")</f>
        <v>276.15553135280118</v>
      </c>
      <c r="O12" s="10">
        <f t="shared" si="2"/>
        <v>276.15553135280118</v>
      </c>
      <c r="P12" s="10">
        <f t="shared" si="2"/>
        <v>276.15553135280118</v>
      </c>
      <c r="Q12" s="10">
        <f t="shared" si="2"/>
        <v>276.15553135280118</v>
      </c>
      <c r="R12" s="10">
        <f t="shared" si="2"/>
        <v>276.15553135280118</v>
      </c>
      <c r="S12" s="10">
        <f t="shared" si="2"/>
        <v>276.15553135280118</v>
      </c>
      <c r="T12" s="10">
        <f t="shared" si="2"/>
        <v>276.15553135280118</v>
      </c>
      <c r="U12" s="10">
        <f t="shared" si="2"/>
        <v>276.15553135280118</v>
      </c>
      <c r="V12" s="10">
        <f t="shared" si="2"/>
        <v>276.15553135280118</v>
      </c>
    </row>
    <row r="15" spans="1:23" x14ac:dyDescent="0.25">
      <c r="A15" s="22" t="s">
        <v>19</v>
      </c>
    </row>
    <row r="16" spans="1:23" x14ac:dyDescent="0.25">
      <c r="A16" s="1" t="s">
        <v>20</v>
      </c>
    </row>
    <row r="17" spans="1:23" x14ac:dyDescent="0.25">
      <c r="A17" s="4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x14ac:dyDescent="0.25">
      <c r="A18" s="24" t="str">
        <f>+A11</f>
        <v>Año</v>
      </c>
      <c r="B18" s="25">
        <f>+IF($A$20='Población TC constante '!$A$1,'Población TC constante '!B12,'Población con TC diferenciada'!B15)</f>
        <v>0</v>
      </c>
      <c r="C18" s="25">
        <f>+IF($A$20='Población TC constante '!$A$1,'Población TC constante '!C12,'Población con TC diferenciada'!C15)</f>
        <v>1</v>
      </c>
      <c r="D18" s="25">
        <f>+IF($A$20='Población TC constante '!$A$1,'Población TC constante '!D12,'Población con TC diferenciada'!D15)</f>
        <v>2</v>
      </c>
      <c r="E18" s="25">
        <f>+IF($A$20='Población TC constante '!$A$1,'Población TC constante '!E12,'Población con TC diferenciada'!E15)</f>
        <v>3</v>
      </c>
      <c r="F18" s="25">
        <f>+IF($A$20='Población TC constante '!$A$1,'Población TC constante '!F12,'Población con TC diferenciada'!F15)</f>
        <v>4</v>
      </c>
      <c r="G18" s="25">
        <f>+IF($A$20='Población TC constante '!$A$1,'Población TC constante '!G12,'Población con TC diferenciada'!G15)</f>
        <v>5</v>
      </c>
      <c r="H18" s="25">
        <f>+IF($A$20='Población TC constante '!$A$1,'Población TC constante '!H12,'Población con TC diferenciada'!H15)</f>
        <v>6</v>
      </c>
      <c r="I18" s="25">
        <f>+IF($A$20='Población TC constante '!$A$1,'Población TC constante '!I12,'Población con TC diferenciada'!I15)</f>
        <v>7</v>
      </c>
      <c r="J18" s="25">
        <f>+IF($A$20='Población TC constante '!$A$1,'Población TC constante '!J12,'Población con TC diferenciada'!J15)</f>
        <v>8</v>
      </c>
      <c r="K18" s="25">
        <f>+IF($A$20='Población TC constante '!$A$1,'Población TC constante '!K12,'Población con TC diferenciada'!K15)</f>
        <v>9</v>
      </c>
      <c r="L18" s="25">
        <f>+IF($A$20='Población TC constante '!$A$1,'Población TC constante '!L12,'Población con TC diferenciada'!L15)</f>
        <v>10</v>
      </c>
      <c r="M18" s="25">
        <f>+IF($A$20='Población TC constante '!$A$1,'Población TC constante '!M12,'Población con TC diferenciada'!M15)</f>
        <v>11</v>
      </c>
      <c r="N18" s="25">
        <f>+IF($A$20='Población TC constante '!$A$1,'Población TC constante '!N12,'Población con TC diferenciada'!N15)</f>
        <v>12</v>
      </c>
      <c r="O18" s="25">
        <f>+IF($A$20='Población TC constante '!$A$1,'Población TC constante '!O12,'Población con TC diferenciada'!O15)</f>
        <v>13</v>
      </c>
      <c r="P18" s="25">
        <f>+IF($A$20='Población TC constante '!$A$1,'Población TC constante '!P12,'Población con TC diferenciada'!P15)</f>
        <v>14</v>
      </c>
      <c r="Q18" s="25">
        <f>+IF($A$20='Población TC constante '!$A$1,'Población TC constante '!Q12,'Población con TC diferenciada'!Q15)</f>
        <v>15</v>
      </c>
      <c r="R18" s="25">
        <f>+IF($A$20='Población TC constante '!$A$1,'Población TC constante '!R12,'Población con TC diferenciada'!R15)</f>
        <v>16</v>
      </c>
      <c r="S18" s="25">
        <f>+IF($A$20='Población TC constante '!$A$1,'Población TC constante '!S12,'Población con TC diferenciada'!S15)</f>
        <v>17</v>
      </c>
      <c r="T18" s="25">
        <f>+IF($A$20='Población TC constante '!$A$1,'Población TC constante '!T12,'Población con TC diferenciada'!T15)</f>
        <v>18</v>
      </c>
      <c r="U18" s="25">
        <f>+IF($A$20='Población TC constante '!$A$1,'Población TC constante '!U12,'Población con TC diferenciada'!U15)</f>
        <v>19</v>
      </c>
      <c r="V18" s="25">
        <f>+IF($A$20='Población TC constante '!$A$1,'Población TC constante '!V12,'Población con TC diferenciada'!V15)</f>
        <v>20</v>
      </c>
      <c r="W18" s="3"/>
    </row>
    <row r="19" spans="1:23" x14ac:dyDescent="0.25">
      <c r="A19" s="10" t="str">
        <f>+A9</f>
        <v xml:space="preserve">Proyección de la población potencial adicional </v>
      </c>
      <c r="B19" s="10">
        <f t="shared" ref="B19:V19" si="3">+B12</f>
        <v>250</v>
      </c>
      <c r="C19" s="10">
        <f t="shared" si="3"/>
        <v>252.5</v>
      </c>
      <c r="D19" s="10">
        <f t="shared" si="3"/>
        <v>255.02500000000001</v>
      </c>
      <c r="E19" s="10">
        <f t="shared" si="3"/>
        <v>257.57524999999998</v>
      </c>
      <c r="F19" s="10">
        <f t="shared" si="3"/>
        <v>260.1510025</v>
      </c>
      <c r="G19" s="10">
        <f t="shared" si="3"/>
        <v>262.75251252499999</v>
      </c>
      <c r="H19" s="10">
        <f t="shared" si="3"/>
        <v>265.38003765025002</v>
      </c>
      <c r="I19" s="10">
        <f t="shared" si="3"/>
        <v>268.03383802675245</v>
      </c>
      <c r="J19" s="10">
        <f t="shared" si="3"/>
        <v>270.71417640702003</v>
      </c>
      <c r="K19" s="10">
        <f t="shared" si="3"/>
        <v>273.42131817109026</v>
      </c>
      <c r="L19" s="10">
        <f t="shared" si="3"/>
        <v>276.15553135280118</v>
      </c>
      <c r="M19" s="10">
        <f t="shared" si="3"/>
        <v>276.15553135280118</v>
      </c>
      <c r="N19" s="10">
        <f t="shared" si="3"/>
        <v>276.15553135280118</v>
      </c>
      <c r="O19" s="10">
        <f t="shared" si="3"/>
        <v>276.15553135280118</v>
      </c>
      <c r="P19" s="10">
        <f t="shared" si="3"/>
        <v>276.15553135280118</v>
      </c>
      <c r="Q19" s="10">
        <f t="shared" si="3"/>
        <v>276.15553135280118</v>
      </c>
      <c r="R19" s="10">
        <f t="shared" si="3"/>
        <v>276.15553135280118</v>
      </c>
      <c r="S19" s="10">
        <f t="shared" si="3"/>
        <v>276.15553135280118</v>
      </c>
      <c r="T19" s="10">
        <f t="shared" si="3"/>
        <v>276.15553135280118</v>
      </c>
      <c r="U19" s="10">
        <f t="shared" si="3"/>
        <v>276.15553135280118</v>
      </c>
      <c r="V19" s="10">
        <f t="shared" si="3"/>
        <v>276.15553135280118</v>
      </c>
      <c r="W19" s="3"/>
    </row>
    <row r="20" spans="1:23" x14ac:dyDescent="0.25">
      <c r="A20" s="32" t="s">
        <v>11</v>
      </c>
      <c r="B20" s="10">
        <f>+IF($A$20='Población TC constante '!$A$1,'Población TC constante '!B13,'Población con TC diferenciada'!B16)</f>
        <v>1000</v>
      </c>
      <c r="C20" s="10">
        <f>+IF($A$20='Población TC constante '!$A$1,'Población TC constante '!C13,'Población con TC diferenciada'!C16)</f>
        <v>1011.7820324005891</v>
      </c>
      <c r="D20" s="10">
        <f>+IF($A$20='Población TC constante '!$A$1,'Población TC constante '!D13,'Población con TC diferenciada'!D16)</f>
        <v>1023.0117820324004</v>
      </c>
      <c r="E20" s="10">
        <f>+IF($A$20='Población TC constante '!$A$1,'Población TC constante '!E13,'Población con TC diferenciada'!E16)</f>
        <v>1033.7506136475208</v>
      </c>
      <c r="F20" s="10">
        <f>+IF($A$20='Población TC constante '!$A$1,'Población TC constante '!F13,'Población con TC diferenciada'!F16)</f>
        <v>1044.0598919980364</v>
      </c>
      <c r="G20" s="10">
        <f>+IF($A$20='Población TC constante '!$A$1,'Población TC constante '!G13,'Población con TC diferenciada'!G16)</f>
        <v>1053.8168875797742</v>
      </c>
      <c r="H20" s="10">
        <f>+IF($A$20='Población TC constante '!$A$1,'Población TC constante '!H13,'Población con TC diferenciada'!H16)</f>
        <v>1063.2056946489938</v>
      </c>
      <c r="I20" s="10">
        <f>+IF($A$20='Población TC constante '!$A$1,'Población TC constante '!I13,'Población con TC diferenciada'!I16)</f>
        <v>1072.1649484536083</v>
      </c>
      <c r="J20" s="10">
        <f>+IF($A$20='Población TC constante '!$A$1,'Población TC constante '!J13,'Población con TC diferenciada'!J16)</f>
        <v>1080.6946489936181</v>
      </c>
      <c r="K20" s="10">
        <f>+IF($A$20='Población TC constante '!$A$1,'Población TC constante '!K13,'Población con TC diferenciada'!K16)</f>
        <v>1088.7334315169367</v>
      </c>
      <c r="L20" s="10">
        <f>+IF($A$20='Población TC constante '!$A$1,'Población TC constante '!L13,'Población con TC diferenciada'!L16)</f>
        <v>1096.4653902798232</v>
      </c>
      <c r="M20" s="10">
        <f>+IF($A$20='Población TC constante '!$A$1,'Población TC constante '!M13,'Población con TC diferenciada'!M16)</f>
        <v>1104.2522598083574</v>
      </c>
      <c r="N20" s="10">
        <f>+IF($A$20='Población TC constante '!$A$1,'Población TC constante '!N13,'Población con TC diferenciada'!N16)</f>
        <v>1112.0944300673953</v>
      </c>
      <c r="O20" s="10">
        <f>+IF($A$20='Población TC constante '!$A$1,'Población TC constante '!O13,'Población con TC diferenciada'!O16)</f>
        <v>1119.992293791242</v>
      </c>
      <c r="P20" s="10">
        <f>+IF($A$20='Población TC constante '!$A$1,'Población TC constante '!P13,'Población con TC diferenciada'!P16)</f>
        <v>1127.9462465033205</v>
      </c>
      <c r="Q20" s="10">
        <f>+IF($A$20='Población TC constante '!$A$1,'Población TC constante '!Q13,'Población con TC diferenciada'!Q16)</f>
        <v>1135.9566865359784</v>
      </c>
      <c r="R20" s="10">
        <f>+IF($A$20='Población TC constante '!$A$1,'Población TC constante '!R13,'Población con TC diferenciada'!R16)</f>
        <v>1144.0240150504374</v>
      </c>
      <c r="S20" s="10">
        <f>+IF($A$20='Población TC constante '!$A$1,'Población TC constante '!S13,'Población con TC diferenciada'!S16)</f>
        <v>1152.1486360568827</v>
      </c>
      <c r="T20" s="10">
        <f>+IF($A$20='Población TC constante '!$A$1,'Población TC constante '!T13,'Población con TC diferenciada'!T16)</f>
        <v>1160.330956434696</v>
      </c>
      <c r="U20" s="10">
        <f>+IF($A$20='Población TC constante '!$A$1,'Población TC constante '!U13,'Población con TC diferenciada'!U16)</f>
        <v>1168.5713859528321</v>
      </c>
      <c r="V20" s="10">
        <f>+IF($A$20='Población TC constante '!$A$1,'Población TC constante '!V13,'Población con TC diferenciada'!V16)</f>
        <v>1176.8703372903394</v>
      </c>
      <c r="W20" s="3"/>
    </row>
    <row r="21" spans="1:23" s="22" customFormat="1" x14ac:dyDescent="0.25">
      <c r="A21" s="22" t="s">
        <v>21</v>
      </c>
      <c r="B21" s="26">
        <f>+SUM(B19:B20)</f>
        <v>1250</v>
      </c>
      <c r="C21" s="26">
        <f t="shared" ref="C21:L21" si="4">+SUM(C19:C20)</f>
        <v>1264.2820324005891</v>
      </c>
      <c r="D21" s="26">
        <f t="shared" si="4"/>
        <v>1278.0367820324004</v>
      </c>
      <c r="E21" s="26">
        <f t="shared" si="4"/>
        <v>1291.3258636475207</v>
      </c>
      <c r="F21" s="26">
        <f t="shared" si="4"/>
        <v>1304.2108944980364</v>
      </c>
      <c r="G21" s="26">
        <f t="shared" si="4"/>
        <v>1316.5694001047741</v>
      </c>
      <c r="H21" s="26">
        <f t="shared" si="4"/>
        <v>1328.5857322992438</v>
      </c>
      <c r="I21" s="26">
        <f t="shared" si="4"/>
        <v>1340.1987864803607</v>
      </c>
      <c r="J21" s="26">
        <f t="shared" si="4"/>
        <v>1351.4088254006381</v>
      </c>
      <c r="K21" s="26">
        <f t="shared" si="4"/>
        <v>1362.1547496880269</v>
      </c>
      <c r="L21" s="26">
        <f t="shared" si="4"/>
        <v>1372.6209216326242</v>
      </c>
      <c r="M21" s="26">
        <f>+IF(SUM(M19:M20)&gt;0,SUM(M19:M20),"")</f>
        <v>1380.4077911611585</v>
      </c>
      <c r="N21" s="26">
        <f t="shared" ref="N21:V21" si="5">+IF(SUM(N19:N20)&gt;0,SUM(N19:N20),"")</f>
        <v>1388.2499614201965</v>
      </c>
      <c r="O21" s="26">
        <f t="shared" si="5"/>
        <v>1396.1478251440431</v>
      </c>
      <c r="P21" s="26">
        <f t="shared" si="5"/>
        <v>1404.1017778561218</v>
      </c>
      <c r="Q21" s="26">
        <f t="shared" si="5"/>
        <v>1412.1122178887795</v>
      </c>
      <c r="R21" s="26">
        <f t="shared" si="5"/>
        <v>1420.1795464032384</v>
      </c>
      <c r="S21" s="26">
        <f t="shared" si="5"/>
        <v>1428.3041674096839</v>
      </c>
      <c r="T21" s="26">
        <f t="shared" si="5"/>
        <v>1436.486487787497</v>
      </c>
      <c r="U21" s="26">
        <f t="shared" si="5"/>
        <v>1444.7269173056334</v>
      </c>
      <c r="V21" s="26">
        <f t="shared" si="5"/>
        <v>1453.0258686431407</v>
      </c>
      <c r="W21" s="27"/>
    </row>
    <row r="22" spans="1:23" x14ac:dyDescent="0.25">
      <c r="A22" s="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9" spans="1:23" hidden="1" x14ac:dyDescent="0.25">
      <c r="A29" s="2" t="s">
        <v>0</v>
      </c>
    </row>
    <row r="30" spans="1:23" hidden="1" x14ac:dyDescent="0.25">
      <c r="A30" s="2" t="s">
        <v>11</v>
      </c>
    </row>
  </sheetData>
  <mergeCells count="1">
    <mergeCell ref="A9:V9"/>
  </mergeCells>
  <conditionalFormatting sqref="A11:V12">
    <cfRule type="cellIs" dxfId="3" priority="3" operator="notEqual">
      <formula>""</formula>
    </cfRule>
  </conditionalFormatting>
  <conditionalFormatting sqref="A18:V21">
    <cfRule type="cellIs" dxfId="2" priority="2" operator="notEqual">
      <formula>""</formula>
    </cfRule>
  </conditionalFormatting>
  <conditionalFormatting sqref="A18:W18">
    <cfRule type="cellIs" dxfId="1" priority="1" operator="notEqual">
      <formula>""</formula>
    </cfRule>
  </conditionalFormatting>
  <conditionalFormatting sqref="B11:V11">
    <cfRule type="cellIs" dxfId="0" priority="4" operator="lessThanOrEqual">
      <formula>$B$6</formula>
    </cfRule>
  </conditionalFormatting>
  <dataValidations disablePrompts="1" count="1">
    <dataValidation type="list" allowBlank="1" showInputMessage="1" showErrorMessage="1" sqref="A20" xr:uid="{6A708913-870D-4102-9C93-DDD43303E982}">
      <formula1>$A$29:$A$30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Población TC constante </vt:lpstr>
      <vt:lpstr>Población con TC diferenciada</vt:lpstr>
      <vt:lpstr>Población con nuevas viviendas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Orietta Valdes</dc:creator>
  <cp:keywords/>
  <dc:description/>
  <cp:lastModifiedBy>Carlos Peralta</cp:lastModifiedBy>
  <cp:revision/>
  <dcterms:created xsi:type="dcterms:W3CDTF">2026-02-03T12:41:06Z</dcterms:created>
  <dcterms:modified xsi:type="dcterms:W3CDTF">2026-04-13T14:37:50Z</dcterms:modified>
  <cp:category/>
  <cp:contentStatus/>
</cp:coreProperties>
</file>