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d.docs.live.net/d1e719db20f1a47f/Trabajo 2019 COVID/2019/Serie regionalizada/Serie 2022 (2021)/"/>
    </mc:Choice>
  </mc:AlternateContent>
  <xr:revisionPtr revIDLastSave="1066" documentId="11_9801CF9885BF1B6E28CEECC5B3F73C44D347E17E" xr6:coauthVersionLast="47" xr6:coauthVersionMax="47" xr10:uidLastSave="{28220665-6F26-4CC9-9BF4-5C1A46725A65}"/>
  <bookViews>
    <workbookView xWindow="-28920" yWindow="-1395" windowWidth="29040" windowHeight="15720" tabRatio="921" xr2:uid="{00000000-000D-0000-FFFF-FFFF00000000}"/>
  </bookViews>
  <sheets>
    <sheet name="INICIO" sheetId="17" r:id="rId1"/>
    <sheet name="Notas Técnicas" sheetId="22" r:id="rId2"/>
    <sheet name="Notas Conceptuales" sheetId="19" r:id="rId3"/>
    <sheet name="Indice Regiones" sheetId="18" r:id="rId4"/>
    <sheet name="Indice Municipios" sheetId="21" r:id="rId5"/>
    <sheet name="I Total" sheetId="1" r:id="rId6"/>
    <sheet name="I Sectorial" sheetId="2" r:id="rId7"/>
    <sheet name="Ministerios" sheetId="3" r:id="rId8"/>
    <sheet name="Otros Min. Dipres" sheetId="6" r:id="rId9"/>
    <sheet name="Otros Min. Dipres (2)" sheetId="16" r:id="rId10"/>
    <sheet name="I Regional" sheetId="11" r:id="rId11"/>
    <sheet name="ISAR" sheetId="10" r:id="rId12"/>
    <sheet name="IRAL" sheetId="8" r:id="rId13"/>
    <sheet name="Inversión GORE" sheetId="7" r:id="rId14"/>
    <sheet name="CP" sheetId="12" r:id="rId15"/>
    <sheet name="Municipalidades" sheetId="14" r:id="rId16"/>
    <sheet name="Inversión Municipal" sheetId="20" r:id="rId17"/>
    <sheet name="Metro y Sanitarias" sheetId="4" r:id="rId18"/>
    <sheet name="Población e ICE" sheetId="15" r:id="rId19"/>
  </sheets>
  <externalReferences>
    <externalReference r:id="rId20"/>
  </externalReferences>
  <definedNames>
    <definedName name="Inversión_Pública_Efectiva_Total_Municipios_Región_del_Maule">'Indice Municipios'!$C$14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 i="1" l="1"/>
  <c r="W48" i="1"/>
  <c r="W49" i="1"/>
  <c r="W50" i="1"/>
  <c r="W51" i="1"/>
  <c r="W52" i="1"/>
  <c r="W53" i="1"/>
  <c r="W54" i="1"/>
  <c r="W55" i="1"/>
  <c r="W56" i="1"/>
  <c r="W57" i="1"/>
  <c r="W58" i="1"/>
  <c r="W59" i="1"/>
  <c r="W60" i="1"/>
  <c r="W61" i="1"/>
  <c r="W62" i="1"/>
  <c r="W63" i="1"/>
  <c r="W47" i="1"/>
  <c r="W70" i="7"/>
  <c r="W41" i="7"/>
  <c r="W70" i="11"/>
  <c r="W41" i="11"/>
  <c r="W68" i="2" l="1"/>
  <c r="W40" i="2"/>
  <c r="W41" i="2"/>
  <c r="W42" i="2"/>
  <c r="W43" i="2"/>
  <c r="W44" i="2"/>
  <c r="W45" i="2"/>
  <c r="W46" i="2"/>
  <c r="W47" i="2"/>
  <c r="W48" i="2"/>
  <c r="W49" i="2"/>
  <c r="W50" i="2"/>
  <c r="W51" i="2"/>
  <c r="W52" i="2"/>
  <c r="W53" i="2"/>
  <c r="W54" i="2"/>
  <c r="W55" i="2"/>
  <c r="W39" i="2"/>
  <c r="W57" i="2"/>
  <c r="W54" i="14" l="1"/>
  <c r="D36" i="15" l="1"/>
  <c r="E36" i="15"/>
  <c r="F36" i="15"/>
  <c r="G36" i="15"/>
  <c r="H36" i="15"/>
  <c r="I36" i="15"/>
  <c r="J36" i="15"/>
  <c r="K36" i="15"/>
  <c r="L36" i="15"/>
  <c r="M36" i="15"/>
  <c r="N36" i="15"/>
  <c r="O36" i="15"/>
  <c r="P36" i="15"/>
  <c r="Q36" i="15"/>
  <c r="R36" i="15"/>
  <c r="S36" i="15"/>
  <c r="T36" i="15"/>
  <c r="U36" i="15"/>
  <c r="V36" i="15"/>
  <c r="W36" i="15"/>
  <c r="X36" i="15"/>
  <c r="C36" i="15"/>
  <c r="X22" i="15"/>
  <c r="W71" i="14" s="1"/>
  <c r="W577" i="20"/>
  <c r="W551" i="20"/>
  <c r="W526" i="20"/>
  <c r="W481" i="20"/>
  <c r="W454" i="20"/>
  <c r="W407" i="20"/>
  <c r="W358" i="20"/>
  <c r="W323" i="20"/>
  <c r="W278" i="20"/>
  <c r="W230" i="20"/>
  <c r="W163" i="20"/>
  <c r="W110" i="20"/>
  <c r="W80" i="20"/>
  <c r="W56" i="20"/>
  <c r="W32" i="20"/>
  <c r="W12" i="20"/>
  <c r="W55" i="14"/>
  <c r="W56" i="14"/>
  <c r="W57" i="14"/>
  <c r="W58" i="14"/>
  <c r="W59" i="14"/>
  <c r="W60" i="14"/>
  <c r="W61" i="14"/>
  <c r="W62" i="14"/>
  <c r="W63" i="14"/>
  <c r="W64" i="14"/>
  <c r="W65" i="14"/>
  <c r="W66" i="14"/>
  <c r="W67" i="14"/>
  <c r="W68" i="14"/>
  <c r="W69" i="14"/>
  <c r="W23" i="14"/>
  <c r="W115" i="12"/>
  <c r="W54" i="12"/>
  <c r="W24" i="12"/>
  <c r="W71" i="7"/>
  <c r="W72" i="7"/>
  <c r="W73" i="7"/>
  <c r="W74" i="7"/>
  <c r="W75" i="7"/>
  <c r="W76" i="7"/>
  <c r="W77" i="7"/>
  <c r="W78" i="7"/>
  <c r="W79" i="7"/>
  <c r="W80" i="7"/>
  <c r="W81" i="7"/>
  <c r="W82" i="7"/>
  <c r="W83" i="7"/>
  <c r="W84" i="7"/>
  <c r="W85" i="7"/>
  <c r="W25" i="7"/>
  <c r="W42" i="7" s="1"/>
  <c r="W85" i="8"/>
  <c r="W24" i="8"/>
  <c r="W71" i="11"/>
  <c r="W72" i="11"/>
  <c r="W73" i="11"/>
  <c r="W74" i="11"/>
  <c r="W75" i="11"/>
  <c r="W76" i="11"/>
  <c r="W77" i="11"/>
  <c r="W78" i="11"/>
  <c r="W79" i="11"/>
  <c r="W80" i="11"/>
  <c r="W81" i="11"/>
  <c r="W82" i="11"/>
  <c r="W83" i="11"/>
  <c r="W84" i="11"/>
  <c r="W85" i="11"/>
  <c r="W87" i="11"/>
  <c r="W44" i="11"/>
  <c r="W48" i="11"/>
  <c r="W52" i="11"/>
  <c r="W56" i="11"/>
  <c r="W24" i="11"/>
  <c r="M325" i="16"/>
  <c r="M295" i="16"/>
  <c r="M265" i="16"/>
  <c r="M235" i="16"/>
  <c r="M205" i="16"/>
  <c r="M175" i="16"/>
  <c r="M145" i="16"/>
  <c r="M115" i="16"/>
  <c r="M85" i="16"/>
  <c r="M55" i="16"/>
  <c r="M25" i="16"/>
  <c r="M268" i="6"/>
  <c r="M238" i="6"/>
  <c r="M208" i="6"/>
  <c r="M177" i="6"/>
  <c r="U145" i="6"/>
  <c r="M115" i="6"/>
  <c r="M85" i="6"/>
  <c r="M55" i="6"/>
  <c r="M25" i="6"/>
  <c r="W193" i="3"/>
  <c r="W162" i="3"/>
  <c r="W131" i="3"/>
  <c r="W94" i="3"/>
  <c r="W61" i="3"/>
  <c r="W25" i="3"/>
  <c r="W69" i="2"/>
  <c r="W70" i="2"/>
  <c r="W71" i="2"/>
  <c r="W72" i="2"/>
  <c r="W73" i="2"/>
  <c r="W74" i="2"/>
  <c r="W75" i="2"/>
  <c r="W76" i="2"/>
  <c r="W77" i="2"/>
  <c r="W78" i="2"/>
  <c r="W79" i="2"/>
  <c r="W80" i="2"/>
  <c r="W81" i="2"/>
  <c r="W82" i="2"/>
  <c r="W83" i="2"/>
  <c r="W85" i="2"/>
  <c r="W24" i="2"/>
  <c r="W78" i="1"/>
  <c r="W79" i="1"/>
  <c r="W80" i="1"/>
  <c r="W81" i="1"/>
  <c r="W82" i="1"/>
  <c r="W83" i="1"/>
  <c r="W84" i="1"/>
  <c r="W85" i="1"/>
  <c r="W86" i="1"/>
  <c r="W87" i="1"/>
  <c r="W88" i="1"/>
  <c r="W89" i="1"/>
  <c r="W90" i="1"/>
  <c r="W91" i="1"/>
  <c r="W92" i="1"/>
  <c r="W24" i="1"/>
  <c r="W94" i="1" s="1"/>
  <c r="V66" i="14"/>
  <c r="V70" i="7"/>
  <c r="V70" i="11"/>
  <c r="V70" i="2"/>
  <c r="W57" i="7" l="1"/>
  <c r="W53" i="7"/>
  <c r="W49" i="7"/>
  <c r="W45" i="7"/>
  <c r="W56" i="7"/>
  <c r="W52" i="7"/>
  <c r="W48" i="7"/>
  <c r="W44" i="7"/>
  <c r="W87" i="7"/>
  <c r="W55" i="7"/>
  <c r="W51" i="7"/>
  <c r="W47" i="7"/>
  <c r="W43" i="7"/>
  <c r="W59" i="7"/>
  <c r="W54" i="7"/>
  <c r="W50" i="7"/>
  <c r="W46" i="7"/>
  <c r="W43" i="11"/>
  <c r="W54" i="11"/>
  <c r="W50" i="11"/>
  <c r="W46" i="11"/>
  <c r="W42" i="11"/>
  <c r="W59" i="11" s="1"/>
  <c r="W55" i="11"/>
  <c r="W51" i="11"/>
  <c r="W47" i="11"/>
  <c r="W57" i="11"/>
  <c r="W53" i="11"/>
  <c r="W49" i="11"/>
  <c r="W45" i="11"/>
  <c r="Q526" i="20"/>
  <c r="V54" i="14"/>
  <c r="V68" i="2" l="1"/>
  <c r="V22" i="15" l="1"/>
  <c r="W22" i="15"/>
  <c r="U577" i="20"/>
  <c r="V577" i="20"/>
  <c r="U551" i="20"/>
  <c r="V551" i="20"/>
  <c r="U526" i="20"/>
  <c r="V526" i="20"/>
  <c r="U481" i="20"/>
  <c r="V481" i="20"/>
  <c r="U454" i="20"/>
  <c r="V454" i="20"/>
  <c r="U407" i="20"/>
  <c r="V407" i="20"/>
  <c r="U358" i="20" l="1"/>
  <c r="V358" i="20"/>
  <c r="U323" i="20"/>
  <c r="V323" i="20"/>
  <c r="U278" i="20"/>
  <c r="V278" i="20"/>
  <c r="U230" i="20"/>
  <c r="V230" i="20"/>
  <c r="U163" i="20"/>
  <c r="V163" i="20"/>
  <c r="U110" i="20"/>
  <c r="V110" i="20"/>
  <c r="U80" i="20"/>
  <c r="V80" i="20"/>
  <c r="U56" i="20"/>
  <c r="V56" i="20"/>
  <c r="U32" i="20"/>
  <c r="V32" i="20"/>
  <c r="U12" i="20"/>
  <c r="V12" i="20"/>
  <c r="V55" i="14"/>
  <c r="V56" i="14"/>
  <c r="V57" i="14"/>
  <c r="V58" i="14"/>
  <c r="V59" i="14"/>
  <c r="V60" i="14"/>
  <c r="V61" i="14"/>
  <c r="V62" i="14"/>
  <c r="V63" i="14"/>
  <c r="V64" i="14"/>
  <c r="V65" i="14"/>
  <c r="V67" i="14"/>
  <c r="V68" i="14"/>
  <c r="V69" i="14"/>
  <c r="U23" i="14"/>
  <c r="U71" i="14" s="1"/>
  <c r="V23" i="14"/>
  <c r="V71" i="14" s="1"/>
  <c r="U115" i="12"/>
  <c r="V115" i="12"/>
  <c r="U54" i="12"/>
  <c r="V54" i="12"/>
  <c r="U24" i="12"/>
  <c r="V24" i="12"/>
  <c r="V71" i="7"/>
  <c r="V72" i="7"/>
  <c r="V73" i="7"/>
  <c r="V74" i="7"/>
  <c r="V75" i="7"/>
  <c r="V76" i="7"/>
  <c r="V77" i="7"/>
  <c r="V78" i="7"/>
  <c r="V79" i="7"/>
  <c r="V80" i="7"/>
  <c r="V81" i="7"/>
  <c r="V82" i="7"/>
  <c r="V83" i="7"/>
  <c r="V84" i="7"/>
  <c r="V85" i="7"/>
  <c r="U25" i="7"/>
  <c r="U87" i="7" s="1"/>
  <c r="V25" i="7"/>
  <c r="U85" i="8"/>
  <c r="V85" i="8"/>
  <c r="U24" i="8"/>
  <c r="V24" i="8"/>
  <c r="V71" i="11"/>
  <c r="V72" i="11"/>
  <c r="V73" i="11"/>
  <c r="V74" i="11"/>
  <c r="V75" i="11"/>
  <c r="V76" i="11"/>
  <c r="V77" i="11"/>
  <c r="V78" i="11"/>
  <c r="V79" i="11"/>
  <c r="V80" i="11"/>
  <c r="V81" i="11"/>
  <c r="V82" i="11"/>
  <c r="V83" i="11"/>
  <c r="V84" i="11"/>
  <c r="V85" i="11"/>
  <c r="V53" i="11"/>
  <c r="U24" i="11"/>
  <c r="U87" i="11" s="1"/>
  <c r="V24" i="11"/>
  <c r="V45" i="11" s="1"/>
  <c r="K325" i="16"/>
  <c r="K295" i="16"/>
  <c r="K265" i="16"/>
  <c r="K235" i="16"/>
  <c r="K205" i="16"/>
  <c r="K175" i="16"/>
  <c r="K145" i="16"/>
  <c r="K115" i="16"/>
  <c r="K55" i="16"/>
  <c r="K85" i="16"/>
  <c r="K25" i="16"/>
  <c r="L325" i="16"/>
  <c r="L295" i="16"/>
  <c r="L265" i="16"/>
  <c r="L235" i="16"/>
  <c r="L205" i="16"/>
  <c r="L175" i="16"/>
  <c r="L145" i="16"/>
  <c r="L115" i="16"/>
  <c r="L85" i="16"/>
  <c r="L55" i="16"/>
  <c r="L25" i="16"/>
  <c r="K268" i="6"/>
  <c r="L268" i="6"/>
  <c r="K238" i="6"/>
  <c r="L238" i="6"/>
  <c r="K208" i="6"/>
  <c r="L208" i="6"/>
  <c r="K177" i="6"/>
  <c r="L177" i="6"/>
  <c r="S145" i="6"/>
  <c r="T145" i="6"/>
  <c r="K115" i="6"/>
  <c r="L115" i="6"/>
  <c r="K85" i="6"/>
  <c r="L85" i="6"/>
  <c r="K55" i="6"/>
  <c r="L55" i="6"/>
  <c r="K25" i="6"/>
  <c r="L25" i="6"/>
  <c r="U193" i="3"/>
  <c r="V193" i="3"/>
  <c r="U162" i="3"/>
  <c r="V162" i="3"/>
  <c r="U131" i="3"/>
  <c r="V131" i="3"/>
  <c r="V94" i="3"/>
  <c r="U94" i="3"/>
  <c r="V61" i="3"/>
  <c r="U25" i="3"/>
  <c r="V25" i="3"/>
  <c r="V69" i="2"/>
  <c r="V71" i="2"/>
  <c r="V72" i="2"/>
  <c r="V73" i="2"/>
  <c r="V74" i="2"/>
  <c r="V75" i="2"/>
  <c r="V76" i="2"/>
  <c r="V77" i="2"/>
  <c r="V78" i="2"/>
  <c r="V79" i="2"/>
  <c r="V80" i="2"/>
  <c r="V81" i="2"/>
  <c r="V82" i="2"/>
  <c r="V83" i="2"/>
  <c r="U24" i="2"/>
  <c r="U85" i="2" s="1"/>
  <c r="V24" i="2"/>
  <c r="V77" i="1"/>
  <c r="V78" i="1"/>
  <c r="V79" i="1"/>
  <c r="V80" i="1"/>
  <c r="V81" i="1"/>
  <c r="V82" i="1"/>
  <c r="V83" i="1"/>
  <c r="V84" i="1"/>
  <c r="V85" i="1"/>
  <c r="V86" i="1"/>
  <c r="V87" i="1"/>
  <c r="V88" i="1"/>
  <c r="V89" i="1"/>
  <c r="V90" i="1"/>
  <c r="V91" i="1"/>
  <c r="V92" i="1"/>
  <c r="U24" i="1"/>
  <c r="U94" i="1" s="1"/>
  <c r="V24" i="1"/>
  <c r="T94" i="3"/>
  <c r="S94" i="3"/>
  <c r="R94" i="3"/>
  <c r="Q94" i="3"/>
  <c r="P94" i="3"/>
  <c r="O94" i="3"/>
  <c r="N94" i="3"/>
  <c r="M94" i="3"/>
  <c r="L94" i="3"/>
  <c r="K94" i="3"/>
  <c r="J94" i="3"/>
  <c r="I94" i="3"/>
  <c r="H94" i="3"/>
  <c r="G94" i="3"/>
  <c r="F94" i="3"/>
  <c r="E94" i="3"/>
  <c r="D94" i="3"/>
  <c r="C94" i="3"/>
  <c r="V85" i="2" l="1"/>
  <c r="V42" i="2"/>
  <c r="V43" i="2"/>
  <c r="V47" i="2"/>
  <c r="V51" i="2"/>
  <c r="V39" i="2"/>
  <c r="V40" i="2"/>
  <c r="V49" i="2"/>
  <c r="V41" i="2"/>
  <c r="V50" i="2"/>
  <c r="V53" i="2"/>
  <c r="V44" i="2"/>
  <c r="V48" i="2"/>
  <c r="V52" i="2"/>
  <c r="V45" i="2"/>
  <c r="V54" i="2"/>
  <c r="V46" i="2"/>
  <c r="V55" i="2"/>
  <c r="V49" i="11"/>
  <c r="V59" i="7"/>
  <c r="V41" i="7"/>
  <c r="V42" i="11"/>
  <c r="V41" i="11"/>
  <c r="V94" i="1"/>
  <c r="V48" i="1"/>
  <c r="V52" i="1"/>
  <c r="V56" i="1"/>
  <c r="V60" i="1"/>
  <c r="V47" i="1"/>
  <c r="V54" i="1"/>
  <c r="V58" i="1"/>
  <c r="V62" i="1"/>
  <c r="V51" i="1"/>
  <c r="V55" i="1"/>
  <c r="V63" i="1"/>
  <c r="V49" i="1"/>
  <c r="V53" i="1"/>
  <c r="V57" i="1"/>
  <c r="V61" i="1"/>
  <c r="V59" i="1"/>
  <c r="V50" i="1"/>
  <c r="V57" i="11"/>
  <c r="V51" i="7"/>
  <c r="V43" i="7"/>
  <c r="V54" i="7"/>
  <c r="V46" i="7"/>
  <c r="V57" i="7"/>
  <c r="V53" i="7"/>
  <c r="V49" i="7"/>
  <c r="V45" i="7"/>
  <c r="V55" i="7"/>
  <c r="V47" i="7"/>
  <c r="V87" i="7"/>
  <c r="V50" i="7"/>
  <c r="V42" i="7"/>
  <c r="V56" i="7"/>
  <c r="V52" i="7"/>
  <c r="V48" i="7"/>
  <c r="V44" i="7"/>
  <c r="V52" i="11"/>
  <c r="V44" i="11"/>
  <c r="V55" i="11"/>
  <c r="V51" i="11"/>
  <c r="V47" i="11"/>
  <c r="V43" i="11"/>
  <c r="V87" i="11"/>
  <c r="V56" i="11"/>
  <c r="V48" i="11"/>
  <c r="V54" i="11"/>
  <c r="V50" i="11"/>
  <c r="V46" i="11"/>
  <c r="V57" i="2"/>
  <c r="M115" i="12"/>
  <c r="Q115" i="12"/>
  <c r="T115" i="12"/>
  <c r="W65" i="1" l="1"/>
  <c r="V65" i="1"/>
  <c r="V59" i="11"/>
  <c r="U85" i="7"/>
  <c r="T85" i="7"/>
  <c r="U71" i="7"/>
  <c r="U72" i="7"/>
  <c r="U73" i="7"/>
  <c r="U74" i="7"/>
  <c r="U75" i="7"/>
  <c r="U76" i="7"/>
  <c r="U77" i="7"/>
  <c r="U78" i="7"/>
  <c r="U79" i="7"/>
  <c r="U80" i="7"/>
  <c r="U81" i="7"/>
  <c r="U82" i="7"/>
  <c r="U83" i="7"/>
  <c r="U84" i="7"/>
  <c r="U70" i="7"/>
  <c r="U47" i="7"/>
  <c r="U55" i="7"/>
  <c r="U57" i="7"/>
  <c r="U56" i="7"/>
  <c r="U71" i="11"/>
  <c r="U72" i="11"/>
  <c r="U73" i="11"/>
  <c r="U74" i="11"/>
  <c r="U75" i="11"/>
  <c r="U76" i="11"/>
  <c r="U77" i="11"/>
  <c r="U78" i="11"/>
  <c r="U79" i="11"/>
  <c r="U80" i="11"/>
  <c r="U81" i="11"/>
  <c r="U82" i="11"/>
  <c r="U83" i="11"/>
  <c r="U84" i="11"/>
  <c r="U85" i="11"/>
  <c r="U70" i="11"/>
  <c r="U52" i="7" l="1"/>
  <c r="U44" i="7"/>
  <c r="U51" i="7"/>
  <c r="U43" i="7"/>
  <c r="U48" i="7"/>
  <c r="U54" i="7"/>
  <c r="U50" i="7"/>
  <c r="U46" i="7"/>
  <c r="U42" i="7"/>
  <c r="U41" i="7"/>
  <c r="U53" i="7"/>
  <c r="U49" i="7"/>
  <c r="U45" i="7"/>
  <c r="U59" i="7"/>
  <c r="J55" i="16" l="1"/>
  <c r="U83" i="2" l="1"/>
  <c r="U68" i="2"/>
  <c r="U69" i="2"/>
  <c r="U70" i="2"/>
  <c r="U71" i="2"/>
  <c r="U72" i="2"/>
  <c r="U73" i="2"/>
  <c r="U74" i="2"/>
  <c r="U75" i="2"/>
  <c r="U76" i="2"/>
  <c r="U77" i="2"/>
  <c r="U78" i="2"/>
  <c r="U79" i="2"/>
  <c r="U80" i="2"/>
  <c r="U81" i="2"/>
  <c r="U82" i="2"/>
  <c r="U78" i="1"/>
  <c r="U79" i="1"/>
  <c r="U80" i="1"/>
  <c r="U81" i="1"/>
  <c r="U82" i="1"/>
  <c r="U83" i="1"/>
  <c r="U84" i="1"/>
  <c r="U85" i="1"/>
  <c r="U86" i="1"/>
  <c r="U87" i="1"/>
  <c r="U88" i="1"/>
  <c r="U89" i="1"/>
  <c r="U90" i="1"/>
  <c r="U91" i="1"/>
  <c r="U92" i="1"/>
  <c r="U77" i="1"/>
  <c r="L24" i="1"/>
  <c r="L56" i="1" s="1"/>
  <c r="U50" i="2" l="1"/>
  <c r="U45" i="11" l="1"/>
  <c r="U49" i="11"/>
  <c r="U53" i="11"/>
  <c r="U41" i="11"/>
  <c r="U51" i="11"/>
  <c r="U52" i="11"/>
  <c r="U42" i="11"/>
  <c r="U46" i="11"/>
  <c r="U50" i="11"/>
  <c r="U54" i="11"/>
  <c r="U43" i="11"/>
  <c r="U47" i="11"/>
  <c r="U55" i="11"/>
  <c r="U57" i="11"/>
  <c r="U44" i="11"/>
  <c r="U48" i="11"/>
  <c r="U56" i="11"/>
  <c r="U42" i="2"/>
  <c r="U46" i="2"/>
  <c r="U54" i="2"/>
  <c r="U43" i="2"/>
  <c r="U51" i="2"/>
  <c r="U39" i="2"/>
  <c r="U41" i="2"/>
  <c r="U55" i="2"/>
  <c r="U47" i="2"/>
  <c r="U49" i="2"/>
  <c r="U40" i="2"/>
  <c r="U44" i="2"/>
  <c r="U48" i="2"/>
  <c r="U52" i="2"/>
  <c r="U45" i="2"/>
  <c r="U53" i="2"/>
  <c r="U51" i="1"/>
  <c r="U55" i="1"/>
  <c r="U59" i="1"/>
  <c r="U63" i="1"/>
  <c r="U54" i="1"/>
  <c r="U48" i="1"/>
  <c r="U52" i="1"/>
  <c r="U56" i="1"/>
  <c r="U60" i="1"/>
  <c r="U47" i="1"/>
  <c r="U58" i="1"/>
  <c r="U49" i="1"/>
  <c r="U53" i="1"/>
  <c r="U57" i="1"/>
  <c r="U61" i="1"/>
  <c r="U50" i="1"/>
  <c r="U62" i="1"/>
  <c r="U61" i="3"/>
  <c r="U59" i="11" l="1"/>
  <c r="U65" i="1"/>
  <c r="U57" i="2"/>
  <c r="Q407" i="20"/>
  <c r="C407" i="20"/>
  <c r="D358" i="20"/>
  <c r="E358" i="20"/>
  <c r="F358" i="20"/>
  <c r="G358" i="20"/>
  <c r="H358" i="20"/>
  <c r="I358" i="20"/>
  <c r="J358" i="20"/>
  <c r="K358" i="20"/>
  <c r="L358" i="20"/>
  <c r="M358" i="20"/>
  <c r="N358" i="20"/>
  <c r="O358" i="20"/>
  <c r="P358" i="20"/>
  <c r="Q358" i="20"/>
  <c r="R358" i="20"/>
  <c r="S358" i="20"/>
  <c r="T358" i="20"/>
  <c r="C358" i="20"/>
  <c r="T56" i="20"/>
  <c r="T32" i="20"/>
  <c r="U63" i="14" l="1"/>
  <c r="U55" i="14" l="1"/>
  <c r="U56" i="14"/>
  <c r="U57" i="14"/>
  <c r="U58" i="14"/>
  <c r="U59" i="14"/>
  <c r="U60" i="14"/>
  <c r="U61" i="14"/>
  <c r="U62" i="14"/>
  <c r="U64" i="14"/>
  <c r="U65" i="14"/>
  <c r="U66" i="14"/>
  <c r="U67" i="14"/>
  <c r="U68" i="14"/>
  <c r="U69" i="14"/>
  <c r="D22" i="15"/>
  <c r="E22" i="15"/>
  <c r="F22" i="15"/>
  <c r="G22" i="15"/>
  <c r="H22" i="15"/>
  <c r="I22" i="15"/>
  <c r="J22" i="15"/>
  <c r="K22" i="15"/>
  <c r="L22" i="15"/>
  <c r="M22" i="15"/>
  <c r="N22" i="15"/>
  <c r="O22" i="15"/>
  <c r="P22" i="15"/>
  <c r="Q22" i="15"/>
  <c r="R22" i="15"/>
  <c r="S22" i="15"/>
  <c r="T22" i="15"/>
  <c r="U22" i="15"/>
  <c r="C22" i="15"/>
  <c r="T54" i="14" l="1"/>
  <c r="U54" i="14"/>
  <c r="C24" i="1" l="1"/>
  <c r="C47" i="1" l="1"/>
  <c r="C56" i="1"/>
  <c r="C59" i="1"/>
  <c r="C61" i="3" l="1"/>
  <c r="J325" i="16" l="1"/>
  <c r="I325" i="16"/>
  <c r="H325" i="16"/>
  <c r="G325" i="16"/>
  <c r="F325" i="16"/>
  <c r="E325" i="16"/>
  <c r="D325" i="16"/>
  <c r="C325" i="16"/>
  <c r="O12" i="20" l="1"/>
  <c r="O32" i="20"/>
  <c r="O56" i="20"/>
  <c r="O80" i="20"/>
  <c r="O110" i="20"/>
  <c r="O163" i="20"/>
  <c r="O230" i="20"/>
  <c r="O278" i="20"/>
  <c r="O323" i="20"/>
  <c r="O407" i="20"/>
  <c r="O454" i="20"/>
  <c r="O481" i="20"/>
  <c r="O526" i="20"/>
  <c r="O551" i="20"/>
  <c r="O577" i="20"/>
  <c r="T577" i="20" l="1"/>
  <c r="T551" i="20"/>
  <c r="T526" i="20"/>
  <c r="T481" i="20"/>
  <c r="T454" i="20"/>
  <c r="T407" i="20"/>
  <c r="T323" i="20"/>
  <c r="T278" i="20"/>
  <c r="T230" i="20"/>
  <c r="T163" i="20"/>
  <c r="T110" i="20"/>
  <c r="T80" i="20"/>
  <c r="T12" i="20"/>
  <c r="T69" i="14"/>
  <c r="T68" i="14"/>
  <c r="T67" i="14"/>
  <c r="T66" i="14"/>
  <c r="T65" i="14"/>
  <c r="T64" i="14"/>
  <c r="T62" i="14"/>
  <c r="T61" i="14"/>
  <c r="T60" i="14"/>
  <c r="T59" i="14"/>
  <c r="T58" i="14"/>
  <c r="T57" i="14"/>
  <c r="T56" i="14"/>
  <c r="T55" i="14"/>
  <c r="T23" i="14"/>
  <c r="T54" i="12"/>
  <c r="T24" i="12"/>
  <c r="T84" i="7"/>
  <c r="T83" i="7"/>
  <c r="T82" i="7"/>
  <c r="T81" i="7"/>
  <c r="T80" i="7"/>
  <c r="T78" i="7"/>
  <c r="T77" i="7"/>
  <c r="T76" i="7"/>
  <c r="T75" i="7"/>
  <c r="T74" i="7"/>
  <c r="T73" i="7"/>
  <c r="T72" i="7"/>
  <c r="T71" i="7"/>
  <c r="T70" i="7"/>
  <c r="T25" i="7"/>
  <c r="T56" i="7" s="1"/>
  <c r="T85" i="8"/>
  <c r="T24" i="8"/>
  <c r="T85" i="11"/>
  <c r="T84" i="11"/>
  <c r="T83" i="11"/>
  <c r="T82" i="11"/>
  <c r="T81" i="11"/>
  <c r="T80" i="11"/>
  <c r="T78" i="11"/>
  <c r="T77" i="11"/>
  <c r="T76" i="11"/>
  <c r="T75" i="11"/>
  <c r="T74" i="11"/>
  <c r="T73" i="11"/>
  <c r="T72" i="11"/>
  <c r="T71" i="11"/>
  <c r="T70" i="11"/>
  <c r="T24" i="11"/>
  <c r="T57" i="11" s="1"/>
  <c r="J295" i="16"/>
  <c r="J265" i="16"/>
  <c r="J235" i="16"/>
  <c r="J205" i="16"/>
  <c r="J175" i="16"/>
  <c r="J145" i="16"/>
  <c r="J115" i="16"/>
  <c r="J85" i="16"/>
  <c r="J25" i="16"/>
  <c r="J268" i="6"/>
  <c r="J238" i="6"/>
  <c r="J208" i="6"/>
  <c r="J177" i="6"/>
  <c r="R145" i="6"/>
  <c r="J115" i="6"/>
  <c r="J85" i="6"/>
  <c r="J55" i="6"/>
  <c r="J25" i="6"/>
  <c r="T193" i="3"/>
  <c r="T162" i="3"/>
  <c r="T131" i="3"/>
  <c r="T61" i="3"/>
  <c r="T25" i="3"/>
  <c r="T83" i="2"/>
  <c r="T82" i="2"/>
  <c r="T81" i="2"/>
  <c r="T80" i="2"/>
  <c r="T79" i="2"/>
  <c r="T78" i="2"/>
  <c r="T76" i="2"/>
  <c r="T75" i="2"/>
  <c r="T74" i="2"/>
  <c r="T73" i="2"/>
  <c r="T72" i="2"/>
  <c r="T71" i="2"/>
  <c r="T70" i="2"/>
  <c r="T69" i="2"/>
  <c r="T68" i="2"/>
  <c r="T24" i="2"/>
  <c r="T92" i="1"/>
  <c r="T91" i="1"/>
  <c r="T90" i="1"/>
  <c r="T89" i="1"/>
  <c r="T88" i="1"/>
  <c r="T87" i="1"/>
  <c r="T85" i="1"/>
  <c r="T84" i="1"/>
  <c r="T83" i="1"/>
  <c r="T82" i="1"/>
  <c r="T81" i="1"/>
  <c r="T80" i="1"/>
  <c r="T79" i="1"/>
  <c r="T78" i="1"/>
  <c r="T77" i="1"/>
  <c r="T24" i="1"/>
  <c r="T56" i="1" s="1"/>
  <c r="T55" i="2" l="1"/>
  <c r="T39" i="2"/>
  <c r="T41" i="2"/>
  <c r="T43" i="2"/>
  <c r="T45" i="2"/>
  <c r="T47" i="2"/>
  <c r="T50" i="2"/>
  <c r="T52" i="2"/>
  <c r="T54" i="2"/>
  <c r="T40" i="2"/>
  <c r="T42" i="2"/>
  <c r="T44" i="2"/>
  <c r="T46" i="2"/>
  <c r="T51" i="2"/>
  <c r="T49" i="2"/>
  <c r="T53" i="2"/>
  <c r="T87" i="11"/>
  <c r="T44" i="11"/>
  <c r="T42" i="11"/>
  <c r="T71" i="14"/>
  <c r="T94" i="1"/>
  <c r="T85" i="2"/>
  <c r="T87" i="7"/>
  <c r="T47" i="7"/>
  <c r="T41" i="7"/>
  <c r="T49" i="7"/>
  <c r="T42" i="7"/>
  <c r="T51" i="7"/>
  <c r="T45" i="7"/>
  <c r="T54" i="7"/>
  <c r="T43" i="7"/>
  <c r="T52" i="7"/>
  <c r="T44" i="7"/>
  <c r="T53" i="7"/>
  <c r="T46" i="7"/>
  <c r="T55" i="7"/>
  <c r="T48" i="7"/>
  <c r="T59" i="7"/>
  <c r="T45" i="11"/>
  <c r="T48" i="11"/>
  <c r="T49" i="11"/>
  <c r="T51" i="11"/>
  <c r="T53" i="11"/>
  <c r="T41" i="11"/>
  <c r="T54" i="11"/>
  <c r="T43" i="11"/>
  <c r="T52" i="11"/>
  <c r="T46" i="11"/>
  <c r="T55" i="11"/>
  <c r="T47" i="11"/>
  <c r="T56" i="11"/>
  <c r="T55" i="1"/>
  <c r="T57" i="1"/>
  <c r="T49" i="1"/>
  <c r="T58" i="1"/>
  <c r="T63" i="1"/>
  <c r="T51" i="1"/>
  <c r="T60" i="1"/>
  <c r="T52" i="1"/>
  <c r="T61" i="1"/>
  <c r="T54" i="1"/>
  <c r="T47" i="1"/>
  <c r="T48" i="1"/>
  <c r="T50" i="1"/>
  <c r="T59" i="1"/>
  <c r="T53" i="1"/>
  <c r="T62" i="1"/>
  <c r="T59" i="11" l="1"/>
  <c r="T65" i="1"/>
  <c r="C24" i="2"/>
  <c r="C39" i="2" l="1"/>
  <c r="C51" i="2"/>
  <c r="Q145" i="6"/>
  <c r="S577" i="20" l="1"/>
  <c r="S551" i="20"/>
  <c r="S526" i="20"/>
  <c r="S481" i="20"/>
  <c r="S454" i="20"/>
  <c r="S407" i="20"/>
  <c r="S323" i="20"/>
  <c r="S278" i="20"/>
  <c r="S230" i="20"/>
  <c r="S163" i="20"/>
  <c r="S110" i="20"/>
  <c r="S80" i="20"/>
  <c r="S56" i="20"/>
  <c r="S32" i="20"/>
  <c r="S12" i="20"/>
  <c r="S69" i="14"/>
  <c r="S68" i="14"/>
  <c r="S67" i="14"/>
  <c r="S66" i="14"/>
  <c r="S65" i="14"/>
  <c r="S64" i="14"/>
  <c r="S62" i="14"/>
  <c r="S61" i="14"/>
  <c r="S60" i="14"/>
  <c r="S59" i="14"/>
  <c r="S58" i="14"/>
  <c r="S57" i="14"/>
  <c r="S56" i="14"/>
  <c r="S55" i="14"/>
  <c r="S54" i="14"/>
  <c r="S23" i="14"/>
  <c r="S71" i="14" s="1"/>
  <c r="S115" i="12"/>
  <c r="S54" i="12"/>
  <c r="S24" i="12"/>
  <c r="S85" i="7"/>
  <c r="S84" i="7"/>
  <c r="S83" i="7"/>
  <c r="S82" i="7"/>
  <c r="S81" i="7"/>
  <c r="S80" i="7"/>
  <c r="S78" i="7"/>
  <c r="S77" i="7"/>
  <c r="S76" i="7"/>
  <c r="S75" i="7"/>
  <c r="S74" i="7"/>
  <c r="S73" i="7"/>
  <c r="S72" i="7"/>
  <c r="S71" i="7"/>
  <c r="S70" i="7"/>
  <c r="S25" i="7"/>
  <c r="S56" i="7" s="1"/>
  <c r="S85" i="8"/>
  <c r="S24" i="8"/>
  <c r="S85" i="11"/>
  <c r="S84" i="11"/>
  <c r="S83" i="11"/>
  <c r="S82" i="11"/>
  <c r="S81" i="11"/>
  <c r="S80" i="11"/>
  <c r="S78" i="11"/>
  <c r="S77" i="11"/>
  <c r="S76" i="11"/>
  <c r="S75" i="11"/>
  <c r="S74" i="11"/>
  <c r="S73" i="11"/>
  <c r="S72" i="11"/>
  <c r="S71" i="11"/>
  <c r="S70" i="11"/>
  <c r="S24" i="11"/>
  <c r="I295" i="16"/>
  <c r="I265" i="16"/>
  <c r="I235" i="16"/>
  <c r="I205" i="16"/>
  <c r="I175" i="16"/>
  <c r="I145" i="16"/>
  <c r="I115" i="16"/>
  <c r="I85" i="16"/>
  <c r="I55" i="16"/>
  <c r="I25" i="16"/>
  <c r="I268" i="6"/>
  <c r="I238" i="6"/>
  <c r="I208" i="6"/>
  <c r="I177" i="6"/>
  <c r="I145" i="6"/>
  <c r="I115" i="6"/>
  <c r="I85" i="6"/>
  <c r="I55" i="6"/>
  <c r="I25" i="6"/>
  <c r="S193" i="3"/>
  <c r="S162" i="3"/>
  <c r="S131" i="3"/>
  <c r="S61" i="3"/>
  <c r="S25" i="3"/>
  <c r="S83" i="2"/>
  <c r="S82" i="2"/>
  <c r="S81" i="2"/>
  <c r="S80" i="2"/>
  <c r="S79" i="2"/>
  <c r="S78" i="2"/>
  <c r="S76" i="2"/>
  <c r="S75" i="2"/>
  <c r="S74" i="2"/>
  <c r="S73" i="2"/>
  <c r="S72" i="2"/>
  <c r="S71" i="2"/>
  <c r="S70" i="2"/>
  <c r="S69" i="2"/>
  <c r="S68" i="2"/>
  <c r="S24" i="2"/>
  <c r="S92" i="1"/>
  <c r="S91" i="1"/>
  <c r="S90" i="1"/>
  <c r="S89" i="1"/>
  <c r="S88" i="1"/>
  <c r="S87" i="1"/>
  <c r="S85" i="1"/>
  <c r="S84" i="1"/>
  <c r="S83" i="1"/>
  <c r="S82" i="1"/>
  <c r="S81" i="1"/>
  <c r="S80" i="1"/>
  <c r="S79" i="1"/>
  <c r="S78" i="1"/>
  <c r="S77" i="1"/>
  <c r="S24" i="1"/>
  <c r="S63" i="1" l="1"/>
  <c r="S56" i="1"/>
  <c r="S85" i="2"/>
  <c r="S41" i="2"/>
  <c r="S43" i="2"/>
  <c r="S45" i="2"/>
  <c r="S47" i="2"/>
  <c r="S50" i="2"/>
  <c r="S52" i="2"/>
  <c r="S54" i="2"/>
  <c r="S39" i="2"/>
  <c r="S40" i="2"/>
  <c r="S42" i="2"/>
  <c r="S44" i="2"/>
  <c r="S46" i="2"/>
  <c r="S49" i="2"/>
  <c r="S51" i="2"/>
  <c r="S53" i="2"/>
  <c r="S55" i="2"/>
  <c r="S87" i="11"/>
  <c r="S42" i="7"/>
  <c r="S45" i="7"/>
  <c r="S51" i="7"/>
  <c r="S48" i="7"/>
  <c r="S59" i="7"/>
  <c r="S87" i="7"/>
  <c r="S41" i="7"/>
  <c r="S49" i="7"/>
  <c r="S43" i="7"/>
  <c r="S52" i="7"/>
  <c r="S44" i="7"/>
  <c r="S53" i="7"/>
  <c r="S54" i="7"/>
  <c r="S46" i="7"/>
  <c r="S55" i="7"/>
  <c r="S47" i="7"/>
  <c r="S46" i="11"/>
  <c r="S47" i="11"/>
  <c r="S55" i="11"/>
  <c r="S42" i="11"/>
  <c r="S51" i="11"/>
  <c r="S43" i="11"/>
  <c r="S52" i="11"/>
  <c r="S44" i="11"/>
  <c r="S53" i="11"/>
  <c r="S45" i="11"/>
  <c r="S54" i="11"/>
  <c r="S56" i="11"/>
  <c r="S48" i="11"/>
  <c r="S57" i="11"/>
  <c r="S41" i="11"/>
  <c r="S49" i="11"/>
  <c r="S47" i="1"/>
  <c r="S52" i="1"/>
  <c r="S53" i="1"/>
  <c r="S55" i="1"/>
  <c r="S61" i="1"/>
  <c r="S62" i="1"/>
  <c r="S94" i="1"/>
  <c r="S59" i="1"/>
  <c r="S48" i="1"/>
  <c r="S57" i="1"/>
  <c r="S49" i="1"/>
  <c r="S58" i="1"/>
  <c r="S50" i="1"/>
  <c r="S51" i="1"/>
  <c r="S60" i="1"/>
  <c r="S54" i="1"/>
  <c r="C85" i="2"/>
  <c r="S65" i="1" l="1"/>
  <c r="S59" i="11"/>
  <c r="C23" i="14"/>
  <c r="C145" i="16" l="1"/>
  <c r="R577" i="20" l="1"/>
  <c r="R551" i="20"/>
  <c r="R526" i="20"/>
  <c r="R481" i="20"/>
  <c r="R454" i="20"/>
  <c r="R407" i="20"/>
  <c r="R323" i="20"/>
  <c r="R278" i="20"/>
  <c r="R230" i="20"/>
  <c r="R163" i="20"/>
  <c r="R110" i="20"/>
  <c r="R80" i="20"/>
  <c r="R56" i="20"/>
  <c r="R32" i="20"/>
  <c r="R12" i="20"/>
  <c r="R69" i="14"/>
  <c r="R68" i="14"/>
  <c r="R67" i="14"/>
  <c r="R66" i="14"/>
  <c r="R65" i="14"/>
  <c r="R64" i="14"/>
  <c r="R62" i="14"/>
  <c r="R61" i="14"/>
  <c r="R60" i="14"/>
  <c r="R59" i="14"/>
  <c r="R58" i="14"/>
  <c r="R57" i="14"/>
  <c r="R56" i="14"/>
  <c r="R55" i="14"/>
  <c r="R54" i="14"/>
  <c r="R23" i="14"/>
  <c r="R71" i="14" s="1"/>
  <c r="R115" i="12"/>
  <c r="R54" i="12"/>
  <c r="R24" i="12"/>
  <c r="R85" i="7"/>
  <c r="R84" i="7"/>
  <c r="R83" i="7"/>
  <c r="R82" i="7"/>
  <c r="R81" i="7"/>
  <c r="R80" i="7"/>
  <c r="R78" i="7"/>
  <c r="R77" i="7"/>
  <c r="R76" i="7"/>
  <c r="R75" i="7"/>
  <c r="R74" i="7"/>
  <c r="R73" i="7"/>
  <c r="R72" i="7"/>
  <c r="R71" i="7"/>
  <c r="R70" i="7"/>
  <c r="R25" i="7"/>
  <c r="R87" i="7" s="1"/>
  <c r="R85" i="8"/>
  <c r="R24" i="8"/>
  <c r="R85" i="11"/>
  <c r="R84" i="11"/>
  <c r="R83" i="11"/>
  <c r="R82" i="11"/>
  <c r="R81" i="11"/>
  <c r="R80" i="11"/>
  <c r="R78" i="11"/>
  <c r="R77" i="11"/>
  <c r="R76" i="11"/>
  <c r="R75" i="11"/>
  <c r="R74" i="11"/>
  <c r="R73" i="11"/>
  <c r="R72" i="11"/>
  <c r="R71" i="11"/>
  <c r="R70" i="11"/>
  <c r="R24" i="11"/>
  <c r="H295" i="16"/>
  <c r="H265" i="16"/>
  <c r="H235" i="16"/>
  <c r="H205" i="16"/>
  <c r="H175" i="16"/>
  <c r="H145" i="16"/>
  <c r="H115" i="16"/>
  <c r="H85" i="16"/>
  <c r="H55" i="16"/>
  <c r="H25" i="16"/>
  <c r="P145" i="6"/>
  <c r="H268" i="6"/>
  <c r="H238" i="6"/>
  <c r="H208" i="6"/>
  <c r="H177" i="6"/>
  <c r="H145" i="6"/>
  <c r="H115" i="6"/>
  <c r="H85" i="6"/>
  <c r="H55" i="6"/>
  <c r="H25" i="6"/>
  <c r="R193" i="3"/>
  <c r="R162" i="3"/>
  <c r="R131" i="3"/>
  <c r="R61" i="3"/>
  <c r="R25" i="3"/>
  <c r="R83" i="2"/>
  <c r="R82" i="2"/>
  <c r="R81" i="2"/>
  <c r="R80" i="2"/>
  <c r="R79" i="2"/>
  <c r="R78" i="2"/>
  <c r="R76" i="2"/>
  <c r="R75" i="2"/>
  <c r="R74" i="2"/>
  <c r="R73" i="2"/>
  <c r="R72" i="2"/>
  <c r="R71" i="2"/>
  <c r="R70" i="2"/>
  <c r="R69" i="2"/>
  <c r="R68" i="2"/>
  <c r="R24" i="2"/>
  <c r="R92" i="1"/>
  <c r="R91" i="1"/>
  <c r="R90" i="1"/>
  <c r="R89" i="1"/>
  <c r="R88" i="1"/>
  <c r="R87" i="1"/>
  <c r="R85" i="1"/>
  <c r="R84" i="1"/>
  <c r="R83" i="1"/>
  <c r="R82" i="1"/>
  <c r="R81" i="1"/>
  <c r="R80" i="1"/>
  <c r="R79" i="1"/>
  <c r="R78" i="1"/>
  <c r="R77" i="1"/>
  <c r="R24" i="1"/>
  <c r="R94" i="1" l="1"/>
  <c r="R56" i="1"/>
  <c r="R85" i="2"/>
  <c r="R40" i="2"/>
  <c r="R42" i="2"/>
  <c r="R44" i="2"/>
  <c r="R46" i="2"/>
  <c r="R49" i="2"/>
  <c r="R51" i="2"/>
  <c r="R53" i="2"/>
  <c r="R55" i="2"/>
  <c r="R39" i="2"/>
  <c r="R41" i="2"/>
  <c r="R43" i="2"/>
  <c r="R45" i="2"/>
  <c r="R47" i="2"/>
  <c r="R54" i="2"/>
  <c r="R52" i="2"/>
  <c r="R50" i="2"/>
  <c r="R87" i="11"/>
  <c r="R56" i="11"/>
  <c r="R46" i="7"/>
  <c r="R47" i="7"/>
  <c r="R54" i="7"/>
  <c r="R55" i="7"/>
  <c r="R56" i="7"/>
  <c r="R45" i="7"/>
  <c r="R48" i="7"/>
  <c r="R59" i="7"/>
  <c r="R41" i="7"/>
  <c r="R49" i="7"/>
  <c r="R42" i="7"/>
  <c r="R51" i="7"/>
  <c r="R43" i="7"/>
  <c r="R52" i="7"/>
  <c r="R44" i="7"/>
  <c r="R53" i="7"/>
  <c r="R48" i="11"/>
  <c r="R57" i="11"/>
  <c r="R41" i="11"/>
  <c r="R49" i="11"/>
  <c r="R42" i="11"/>
  <c r="R51" i="11"/>
  <c r="R43" i="11"/>
  <c r="R52" i="11"/>
  <c r="R44" i="11"/>
  <c r="R53" i="11"/>
  <c r="R45" i="11"/>
  <c r="R54" i="11"/>
  <c r="R46" i="11"/>
  <c r="R55" i="11"/>
  <c r="R47" i="11"/>
  <c r="R47" i="1"/>
  <c r="R57" i="1"/>
  <c r="R49" i="1"/>
  <c r="R59" i="1"/>
  <c r="R51" i="1"/>
  <c r="R60" i="1"/>
  <c r="R53" i="1"/>
  <c r="R54" i="1"/>
  <c r="R63" i="1"/>
  <c r="R55" i="1"/>
  <c r="R48" i="1"/>
  <c r="R58" i="1"/>
  <c r="R50" i="1"/>
  <c r="R52" i="1"/>
  <c r="R61" i="1"/>
  <c r="R62" i="1"/>
  <c r="C59" i="10"/>
  <c r="D59" i="10"/>
  <c r="E59" i="10"/>
  <c r="F59" i="10"/>
  <c r="C93" i="10"/>
  <c r="D93" i="10"/>
  <c r="E93" i="10"/>
  <c r="C124" i="10"/>
  <c r="C155" i="10"/>
  <c r="C188" i="10"/>
  <c r="D188" i="10"/>
  <c r="E188" i="10"/>
  <c r="F188" i="10"/>
  <c r="D206" i="10"/>
  <c r="D207" i="10"/>
  <c r="D208" i="10"/>
  <c r="D209" i="10"/>
  <c r="D210" i="10"/>
  <c r="D211" i="10"/>
  <c r="D212" i="10"/>
  <c r="D213" i="10"/>
  <c r="D215" i="10"/>
  <c r="D216" i="10"/>
  <c r="D218" i="10"/>
  <c r="D219" i="10"/>
  <c r="D220" i="10"/>
  <c r="C223" i="10"/>
  <c r="E223" i="10"/>
  <c r="F223" i="10"/>
  <c r="P23" i="14"/>
  <c r="P71" i="14" s="1"/>
  <c r="G175" i="16"/>
  <c r="Q54" i="12"/>
  <c r="Q24" i="12"/>
  <c r="Q85" i="7"/>
  <c r="Q84" i="7"/>
  <c r="Q83" i="7"/>
  <c r="Q82" i="7"/>
  <c r="Q81" i="7"/>
  <c r="Q80" i="7"/>
  <c r="Q78" i="7"/>
  <c r="Q77" i="7"/>
  <c r="Q76" i="7"/>
  <c r="Q75" i="7"/>
  <c r="Q74" i="7"/>
  <c r="Q73" i="7"/>
  <c r="Q72" i="7"/>
  <c r="Q71" i="7"/>
  <c r="Q70" i="7"/>
  <c r="Q25" i="7"/>
  <c r="Q87" i="7" s="1"/>
  <c r="Q85" i="8"/>
  <c r="Q24" i="8"/>
  <c r="Q85" i="11"/>
  <c r="Q84" i="11"/>
  <c r="Q83" i="11"/>
  <c r="Q82" i="11"/>
  <c r="Q81" i="11"/>
  <c r="Q80" i="11"/>
  <c r="Q78" i="11"/>
  <c r="Q77" i="11"/>
  <c r="Q76" i="11"/>
  <c r="Q75" i="11"/>
  <c r="Q74" i="11"/>
  <c r="Q73" i="11"/>
  <c r="Q72" i="11"/>
  <c r="Q71" i="11"/>
  <c r="Q70" i="11"/>
  <c r="Q24" i="11"/>
  <c r="G295" i="16"/>
  <c r="G265" i="16"/>
  <c r="G235" i="16"/>
  <c r="G205" i="16"/>
  <c r="G145" i="16"/>
  <c r="G115" i="16"/>
  <c r="G85" i="16"/>
  <c r="G55" i="16"/>
  <c r="G25" i="16"/>
  <c r="O145" i="6"/>
  <c r="G268" i="6"/>
  <c r="G238" i="6"/>
  <c r="G208" i="6"/>
  <c r="G177" i="6"/>
  <c r="G145" i="6"/>
  <c r="G115" i="6"/>
  <c r="G85" i="6"/>
  <c r="G55" i="6"/>
  <c r="G25" i="6"/>
  <c r="Q193" i="3"/>
  <c r="Q162" i="3"/>
  <c r="Q131" i="3"/>
  <c r="Q61" i="3"/>
  <c r="Q25" i="3"/>
  <c r="Q83" i="2"/>
  <c r="Q82" i="2"/>
  <c r="Q81" i="2"/>
  <c r="Q80" i="2"/>
  <c r="Q79" i="2"/>
  <c r="Q78" i="2"/>
  <c r="Q76" i="2"/>
  <c r="Q75" i="2"/>
  <c r="Q74" i="2"/>
  <c r="Q73" i="2"/>
  <c r="Q72" i="2"/>
  <c r="Q71" i="2"/>
  <c r="Q70" i="2"/>
  <c r="Q69" i="2"/>
  <c r="Q68" i="2"/>
  <c r="Q24" i="2"/>
  <c r="Q92" i="1"/>
  <c r="Q91" i="1"/>
  <c r="Q90" i="1"/>
  <c r="Q89" i="1"/>
  <c r="Q88" i="1"/>
  <c r="Q87" i="1"/>
  <c r="Q85" i="1"/>
  <c r="Q84" i="1"/>
  <c r="Q83" i="1"/>
  <c r="Q82" i="1"/>
  <c r="Q81" i="1"/>
  <c r="Q80" i="1"/>
  <c r="Q79" i="1"/>
  <c r="Q78" i="1"/>
  <c r="Q77" i="1"/>
  <c r="Q24" i="1"/>
  <c r="Q54" i="14"/>
  <c r="Q55" i="14"/>
  <c r="Q56" i="14"/>
  <c r="Q57" i="14"/>
  <c r="Q58" i="14"/>
  <c r="Q59" i="14"/>
  <c r="Q60" i="14"/>
  <c r="Q61" i="14"/>
  <c r="Q62" i="14"/>
  <c r="Q64" i="14"/>
  <c r="Q65" i="14"/>
  <c r="Q66" i="14"/>
  <c r="Q67" i="14"/>
  <c r="Q68" i="14"/>
  <c r="Q69" i="14"/>
  <c r="Q47" i="11"/>
  <c r="P54" i="14"/>
  <c r="P55" i="14"/>
  <c r="P56" i="14"/>
  <c r="P57" i="14"/>
  <c r="P58" i="14"/>
  <c r="P59" i="14"/>
  <c r="P60" i="14"/>
  <c r="P61" i="14"/>
  <c r="P62" i="14"/>
  <c r="P64" i="14"/>
  <c r="P65" i="14"/>
  <c r="P66" i="14"/>
  <c r="P67" i="14"/>
  <c r="P68" i="14"/>
  <c r="P69" i="14"/>
  <c r="Q577" i="20"/>
  <c r="Q551" i="20"/>
  <c r="Q481" i="20"/>
  <c r="Q454" i="20"/>
  <c r="Q323" i="20"/>
  <c r="Q278" i="20"/>
  <c r="Q230" i="20"/>
  <c r="Q163" i="20"/>
  <c r="Q110" i="20"/>
  <c r="Q80" i="20"/>
  <c r="Q56" i="20"/>
  <c r="Q32" i="20"/>
  <c r="Q12" i="20"/>
  <c r="P12" i="20"/>
  <c r="Q23" i="14"/>
  <c r="Q71" i="14" s="1"/>
  <c r="D24" i="1"/>
  <c r="D56" i="1" s="1"/>
  <c r="E24" i="1"/>
  <c r="E56" i="1" s="1"/>
  <c r="F24" i="1"/>
  <c r="G24" i="1"/>
  <c r="G56" i="1" s="1"/>
  <c r="H24" i="1"/>
  <c r="H56" i="1" s="1"/>
  <c r="I24" i="1"/>
  <c r="I56" i="1" s="1"/>
  <c r="J24" i="1"/>
  <c r="K24" i="1"/>
  <c r="L94" i="1"/>
  <c r="M24" i="1"/>
  <c r="M48" i="1" s="1"/>
  <c r="N24" i="1"/>
  <c r="O24" i="1"/>
  <c r="P24" i="1"/>
  <c r="C58" i="1"/>
  <c r="D61" i="3"/>
  <c r="E61" i="3"/>
  <c r="F61" i="3"/>
  <c r="G61" i="3"/>
  <c r="H61" i="3"/>
  <c r="I61" i="3"/>
  <c r="J61" i="3"/>
  <c r="K61" i="3"/>
  <c r="L61" i="3"/>
  <c r="M61" i="3"/>
  <c r="N61" i="3"/>
  <c r="O61" i="3"/>
  <c r="P61" i="3"/>
  <c r="P24" i="11"/>
  <c r="P92" i="1"/>
  <c r="P91" i="1"/>
  <c r="P90" i="1"/>
  <c r="P89" i="1"/>
  <c r="P88" i="1"/>
  <c r="P87" i="1"/>
  <c r="P85" i="1"/>
  <c r="P84" i="1"/>
  <c r="P83" i="1"/>
  <c r="P82" i="1"/>
  <c r="P81" i="1"/>
  <c r="P80" i="1"/>
  <c r="P79" i="1"/>
  <c r="P78" i="1"/>
  <c r="P77" i="1"/>
  <c r="P24" i="2"/>
  <c r="C12" i="20"/>
  <c r="P70" i="7"/>
  <c r="O70" i="7"/>
  <c r="F85" i="6"/>
  <c r="P577" i="20"/>
  <c r="P551" i="20"/>
  <c r="P526" i="20"/>
  <c r="P481" i="20"/>
  <c r="P454" i="20"/>
  <c r="P407" i="20"/>
  <c r="P323" i="20"/>
  <c r="P278" i="20"/>
  <c r="P230" i="20"/>
  <c r="P163" i="20"/>
  <c r="P110" i="20"/>
  <c r="P80" i="20"/>
  <c r="P56" i="20"/>
  <c r="P32" i="20"/>
  <c r="P115" i="12"/>
  <c r="P54" i="12"/>
  <c r="P24" i="12"/>
  <c r="P85" i="7"/>
  <c r="P84" i="7"/>
  <c r="P83" i="7"/>
  <c r="P82" i="7"/>
  <c r="P81" i="7"/>
  <c r="P80" i="7"/>
  <c r="P78" i="7"/>
  <c r="P77" i="7"/>
  <c r="P76" i="7"/>
  <c r="P75" i="7"/>
  <c r="P74" i="7"/>
  <c r="P73" i="7"/>
  <c r="P72" i="7"/>
  <c r="P71" i="7"/>
  <c r="P25" i="7"/>
  <c r="P45" i="7" s="1"/>
  <c r="P85" i="8"/>
  <c r="P24" i="8"/>
  <c r="P85" i="11"/>
  <c r="P84" i="11"/>
  <c r="P83" i="11"/>
  <c r="P82" i="11"/>
  <c r="P81" i="11"/>
  <c r="P80" i="11"/>
  <c r="P78" i="11"/>
  <c r="P77" i="11"/>
  <c r="P76" i="11"/>
  <c r="P75" i="11"/>
  <c r="P74" i="11"/>
  <c r="P73" i="11"/>
  <c r="P72" i="11"/>
  <c r="P71" i="11"/>
  <c r="P70" i="11"/>
  <c r="F295" i="16"/>
  <c r="F265" i="16"/>
  <c r="F235" i="16"/>
  <c r="F205" i="16"/>
  <c r="F175" i="16"/>
  <c r="F145" i="16"/>
  <c r="F115" i="16"/>
  <c r="F85" i="16"/>
  <c r="F55" i="16"/>
  <c r="F25" i="16"/>
  <c r="F268" i="6"/>
  <c r="F238" i="6"/>
  <c r="F208" i="6"/>
  <c r="F177" i="6"/>
  <c r="N145" i="6"/>
  <c r="F115" i="6"/>
  <c r="F55" i="6"/>
  <c r="F25" i="6"/>
  <c r="P193" i="3"/>
  <c r="P162" i="3"/>
  <c r="P131" i="3"/>
  <c r="P25" i="3"/>
  <c r="P68" i="2"/>
  <c r="P69" i="2"/>
  <c r="P70" i="2"/>
  <c r="P71" i="2"/>
  <c r="P72" i="2"/>
  <c r="P73" i="2"/>
  <c r="P74" i="2"/>
  <c r="P75" i="2"/>
  <c r="P76" i="2"/>
  <c r="P78" i="2"/>
  <c r="P79" i="2"/>
  <c r="P80" i="2"/>
  <c r="P81" i="2"/>
  <c r="P82" i="2"/>
  <c r="P83" i="2"/>
  <c r="I85" i="8"/>
  <c r="M85" i="8"/>
  <c r="D85" i="8"/>
  <c r="E85" i="8"/>
  <c r="F85" i="8"/>
  <c r="G85" i="8"/>
  <c r="H85" i="8"/>
  <c r="J85" i="8"/>
  <c r="K85" i="8"/>
  <c r="L85" i="8"/>
  <c r="C85" i="8"/>
  <c r="C54" i="8"/>
  <c r="D54" i="8"/>
  <c r="E54" i="8"/>
  <c r="F54" i="8"/>
  <c r="O24" i="2"/>
  <c r="C71" i="14"/>
  <c r="N24" i="2"/>
  <c r="O69" i="14"/>
  <c r="O68" i="14"/>
  <c r="O67" i="14"/>
  <c r="O66" i="14"/>
  <c r="O65" i="14"/>
  <c r="O64" i="14"/>
  <c r="O62" i="14"/>
  <c r="O61" i="14"/>
  <c r="O60" i="14"/>
  <c r="O59" i="14"/>
  <c r="O58" i="14"/>
  <c r="O57" i="14"/>
  <c r="O56" i="14"/>
  <c r="O55" i="14"/>
  <c r="O54" i="14"/>
  <c r="O23" i="14"/>
  <c r="O83" i="2"/>
  <c r="O82" i="2"/>
  <c r="O81" i="2"/>
  <c r="O80" i="2"/>
  <c r="O79" i="2"/>
  <c r="O78" i="2"/>
  <c r="O76" i="2"/>
  <c r="O75" i="2"/>
  <c r="O74" i="2"/>
  <c r="O73" i="2"/>
  <c r="O72" i="2"/>
  <c r="O71" i="2"/>
  <c r="O70" i="2"/>
  <c r="O69" i="2"/>
  <c r="O68" i="2"/>
  <c r="O92" i="1"/>
  <c r="O91" i="1"/>
  <c r="O90" i="1"/>
  <c r="O89" i="1"/>
  <c r="O88" i="1"/>
  <c r="O87" i="1"/>
  <c r="O85" i="1"/>
  <c r="O84" i="1"/>
  <c r="O83" i="1"/>
  <c r="O82" i="1"/>
  <c r="O81" i="1"/>
  <c r="O80" i="1"/>
  <c r="O79" i="1"/>
  <c r="O78" i="1"/>
  <c r="O77" i="1"/>
  <c r="O85" i="11"/>
  <c r="O84" i="11"/>
  <c r="O83" i="11"/>
  <c r="O82" i="11"/>
  <c r="O81" i="11"/>
  <c r="O80" i="11"/>
  <c r="O78" i="11"/>
  <c r="O77" i="11"/>
  <c r="O76" i="11"/>
  <c r="O75" i="11"/>
  <c r="O74" i="11"/>
  <c r="O73" i="11"/>
  <c r="O72" i="11"/>
  <c r="O71" i="11"/>
  <c r="O70" i="11"/>
  <c r="O24" i="11"/>
  <c r="O57" i="1"/>
  <c r="O53" i="1"/>
  <c r="O47" i="1"/>
  <c r="O55" i="1"/>
  <c r="O59" i="1"/>
  <c r="O58" i="1"/>
  <c r="O24" i="12"/>
  <c r="N24" i="12"/>
  <c r="O115" i="12"/>
  <c r="O54" i="12"/>
  <c r="O85" i="7"/>
  <c r="O84" i="7"/>
  <c r="O83" i="7"/>
  <c r="O82" i="7"/>
  <c r="O81" i="7"/>
  <c r="O80" i="7"/>
  <c r="O78" i="7"/>
  <c r="O77" i="7"/>
  <c r="O76" i="7"/>
  <c r="O75" i="7"/>
  <c r="O74" i="7"/>
  <c r="O73" i="7"/>
  <c r="O72" i="7"/>
  <c r="O71" i="7"/>
  <c r="O25" i="7"/>
  <c r="O44" i="7" s="1"/>
  <c r="N25" i="7"/>
  <c r="N87" i="7" s="1"/>
  <c r="N24" i="8"/>
  <c r="O24" i="8"/>
  <c r="O85" i="8"/>
  <c r="E295" i="16"/>
  <c r="D295" i="16"/>
  <c r="E265" i="16"/>
  <c r="D265" i="16"/>
  <c r="E235" i="16"/>
  <c r="D235" i="16"/>
  <c r="E205" i="16"/>
  <c r="D205" i="16"/>
  <c r="E175" i="16"/>
  <c r="D175" i="16"/>
  <c r="E145" i="16"/>
  <c r="D145" i="16"/>
  <c r="E115" i="16"/>
  <c r="D115" i="16"/>
  <c r="E85" i="16"/>
  <c r="D85" i="16"/>
  <c r="E55" i="16"/>
  <c r="D55" i="16"/>
  <c r="E25" i="16"/>
  <c r="D25" i="16"/>
  <c r="E268" i="6"/>
  <c r="D268" i="6"/>
  <c r="E238" i="6"/>
  <c r="D238" i="6"/>
  <c r="E208" i="6"/>
  <c r="D208" i="6"/>
  <c r="E177" i="6"/>
  <c r="D177" i="6"/>
  <c r="C177" i="6"/>
  <c r="M145" i="6"/>
  <c r="L145" i="6"/>
  <c r="E115" i="6"/>
  <c r="E85" i="6"/>
  <c r="D85" i="6"/>
  <c r="E55" i="6"/>
  <c r="D55" i="6"/>
  <c r="E25" i="6"/>
  <c r="O193" i="3"/>
  <c r="O162" i="3"/>
  <c r="O131" i="3"/>
  <c r="O25" i="3"/>
  <c r="C25" i="3"/>
  <c r="M24" i="2"/>
  <c r="D24" i="2"/>
  <c r="E24" i="2"/>
  <c r="F24" i="2"/>
  <c r="G24" i="2"/>
  <c r="H24" i="2"/>
  <c r="I24" i="2"/>
  <c r="J24" i="2"/>
  <c r="K24" i="2"/>
  <c r="L24" i="2"/>
  <c r="J77" i="1"/>
  <c r="K77" i="1"/>
  <c r="L77" i="1"/>
  <c r="C78" i="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2" i="1"/>
  <c r="D82" i="1"/>
  <c r="E82" i="1"/>
  <c r="F82" i="1"/>
  <c r="G82" i="1"/>
  <c r="H82" i="1"/>
  <c r="I82" i="1"/>
  <c r="J82" i="1"/>
  <c r="K82" i="1"/>
  <c r="L82" i="1"/>
  <c r="C83" i="1"/>
  <c r="D83" i="1"/>
  <c r="E83" i="1"/>
  <c r="F83" i="1"/>
  <c r="G83" i="1"/>
  <c r="H83" i="1"/>
  <c r="I83" i="1"/>
  <c r="J83" i="1"/>
  <c r="K83" i="1"/>
  <c r="L83" i="1"/>
  <c r="C84" i="1"/>
  <c r="D84" i="1"/>
  <c r="E84" i="1"/>
  <c r="F84" i="1"/>
  <c r="G84" i="1"/>
  <c r="H84" i="1"/>
  <c r="I84" i="1"/>
  <c r="J84" i="1"/>
  <c r="K84" i="1"/>
  <c r="L84" i="1"/>
  <c r="C85" i="1"/>
  <c r="D85" i="1"/>
  <c r="E85" i="1"/>
  <c r="F85" i="1"/>
  <c r="G85" i="1"/>
  <c r="H85" i="1"/>
  <c r="I85" i="1"/>
  <c r="J85" i="1"/>
  <c r="K85" i="1"/>
  <c r="L85" i="1"/>
  <c r="C87" i="1"/>
  <c r="D87" i="1"/>
  <c r="E87" i="1"/>
  <c r="F87" i="1"/>
  <c r="G87" i="1"/>
  <c r="H87" i="1"/>
  <c r="I87" i="1"/>
  <c r="J87" i="1"/>
  <c r="K87" i="1"/>
  <c r="L87" i="1"/>
  <c r="C88" i="1"/>
  <c r="D88" i="1"/>
  <c r="E88" i="1"/>
  <c r="F88" i="1"/>
  <c r="G88" i="1"/>
  <c r="H88" i="1"/>
  <c r="I88" i="1"/>
  <c r="J88" i="1"/>
  <c r="K88" i="1"/>
  <c r="L88" i="1"/>
  <c r="J89" i="1"/>
  <c r="K89" i="1"/>
  <c r="L89" i="1"/>
  <c r="C90" i="1"/>
  <c r="D90" i="1"/>
  <c r="E90" i="1"/>
  <c r="F90" i="1"/>
  <c r="G90" i="1"/>
  <c r="H90" i="1"/>
  <c r="I90" i="1"/>
  <c r="J90" i="1"/>
  <c r="K90" i="1"/>
  <c r="L90" i="1"/>
  <c r="C91" i="1"/>
  <c r="D91" i="1"/>
  <c r="E91" i="1"/>
  <c r="F91" i="1"/>
  <c r="G91" i="1"/>
  <c r="H91" i="1"/>
  <c r="I91" i="1"/>
  <c r="J91" i="1"/>
  <c r="K91" i="1"/>
  <c r="L91" i="1"/>
  <c r="C92" i="1"/>
  <c r="D92" i="1"/>
  <c r="E92" i="1"/>
  <c r="F92" i="1"/>
  <c r="G92" i="1"/>
  <c r="H92" i="1"/>
  <c r="I92" i="1"/>
  <c r="J92" i="1"/>
  <c r="K92" i="1"/>
  <c r="L92" i="1"/>
  <c r="J68" i="2"/>
  <c r="K68" i="2"/>
  <c r="L68" i="2"/>
  <c r="C69" i="2"/>
  <c r="D69" i="2"/>
  <c r="E69" i="2"/>
  <c r="F69" i="2"/>
  <c r="G69" i="2"/>
  <c r="H69" i="2"/>
  <c r="I69" i="2"/>
  <c r="J69" i="2"/>
  <c r="K69" i="2"/>
  <c r="L69" i="2"/>
  <c r="C70" i="2"/>
  <c r="D70" i="2"/>
  <c r="E70" i="2"/>
  <c r="F70" i="2"/>
  <c r="G70" i="2"/>
  <c r="H70" i="2"/>
  <c r="I70" i="2"/>
  <c r="J70" i="2"/>
  <c r="K70" i="2"/>
  <c r="L70" i="2"/>
  <c r="C71" i="2"/>
  <c r="D71" i="2"/>
  <c r="E71" i="2"/>
  <c r="F71" i="2"/>
  <c r="G71" i="2"/>
  <c r="H71" i="2"/>
  <c r="I71" i="2"/>
  <c r="J71" i="2"/>
  <c r="K71" i="2"/>
  <c r="L71" i="2"/>
  <c r="C72" i="2"/>
  <c r="D72" i="2"/>
  <c r="E72" i="2"/>
  <c r="F72" i="2"/>
  <c r="G72" i="2"/>
  <c r="H72" i="2"/>
  <c r="I72" i="2"/>
  <c r="J72" i="2"/>
  <c r="K72" i="2"/>
  <c r="L72" i="2"/>
  <c r="C73" i="2"/>
  <c r="D73" i="2"/>
  <c r="E73" i="2"/>
  <c r="F73" i="2"/>
  <c r="G73" i="2"/>
  <c r="H73" i="2"/>
  <c r="I73" i="2"/>
  <c r="J73" i="2"/>
  <c r="K73" i="2"/>
  <c r="L73" i="2"/>
  <c r="C74" i="2"/>
  <c r="D74" i="2"/>
  <c r="E74" i="2"/>
  <c r="F74" i="2"/>
  <c r="G74" i="2"/>
  <c r="H74" i="2"/>
  <c r="I74" i="2"/>
  <c r="J74" i="2"/>
  <c r="K74" i="2"/>
  <c r="L74" i="2"/>
  <c r="C75" i="2"/>
  <c r="D75" i="2"/>
  <c r="E75" i="2"/>
  <c r="F75" i="2"/>
  <c r="G75" i="2"/>
  <c r="H75" i="2"/>
  <c r="I75" i="2"/>
  <c r="J75" i="2"/>
  <c r="K75" i="2"/>
  <c r="L75" i="2"/>
  <c r="C76" i="2"/>
  <c r="D76" i="2"/>
  <c r="E76" i="2"/>
  <c r="F76" i="2"/>
  <c r="G76" i="2"/>
  <c r="H76" i="2"/>
  <c r="I76" i="2"/>
  <c r="J76" i="2"/>
  <c r="K76" i="2"/>
  <c r="L76" i="2"/>
  <c r="C78" i="2"/>
  <c r="D78" i="2"/>
  <c r="E78" i="2"/>
  <c r="F78" i="2"/>
  <c r="G78" i="2"/>
  <c r="H78" i="2"/>
  <c r="I78" i="2"/>
  <c r="J78" i="2"/>
  <c r="K78" i="2"/>
  <c r="L78" i="2"/>
  <c r="C79" i="2"/>
  <c r="D79" i="2"/>
  <c r="E79" i="2"/>
  <c r="F79" i="2"/>
  <c r="G79" i="2"/>
  <c r="H79" i="2"/>
  <c r="I79" i="2"/>
  <c r="J79" i="2"/>
  <c r="K79" i="2"/>
  <c r="L79" i="2"/>
  <c r="J80" i="2"/>
  <c r="K80" i="2"/>
  <c r="L80" i="2"/>
  <c r="C81" i="2"/>
  <c r="D81" i="2"/>
  <c r="E81" i="2"/>
  <c r="F81" i="2"/>
  <c r="G81" i="2"/>
  <c r="H81" i="2"/>
  <c r="I81" i="2"/>
  <c r="J81" i="2"/>
  <c r="K81" i="2"/>
  <c r="L81" i="2"/>
  <c r="C82" i="2"/>
  <c r="D82" i="2"/>
  <c r="E82" i="2"/>
  <c r="F82" i="2"/>
  <c r="G82" i="2"/>
  <c r="H82" i="2"/>
  <c r="I82" i="2"/>
  <c r="J82" i="2"/>
  <c r="K82" i="2"/>
  <c r="L82" i="2"/>
  <c r="C83" i="2"/>
  <c r="D83" i="2"/>
  <c r="E83" i="2"/>
  <c r="F83" i="2"/>
  <c r="G83" i="2"/>
  <c r="H83" i="2"/>
  <c r="I83" i="2"/>
  <c r="J83" i="2"/>
  <c r="K83" i="2"/>
  <c r="L83" i="2"/>
  <c r="J70" i="11"/>
  <c r="K70" i="11"/>
  <c r="L70" i="11"/>
  <c r="C71" i="11"/>
  <c r="D71" i="11"/>
  <c r="E71" i="11"/>
  <c r="F71" i="11"/>
  <c r="G71" i="11"/>
  <c r="H71" i="11"/>
  <c r="I71" i="11"/>
  <c r="J71" i="11"/>
  <c r="K71" i="11"/>
  <c r="L71" i="11"/>
  <c r="C72" i="11"/>
  <c r="D72" i="11"/>
  <c r="E72" i="11"/>
  <c r="F72" i="11"/>
  <c r="G72" i="11"/>
  <c r="H72" i="11"/>
  <c r="I72" i="11"/>
  <c r="J72" i="11"/>
  <c r="K72" i="11"/>
  <c r="L72" i="11"/>
  <c r="C73" i="11"/>
  <c r="D73" i="11"/>
  <c r="E73" i="11"/>
  <c r="F73" i="11"/>
  <c r="G73" i="11"/>
  <c r="H73" i="11"/>
  <c r="I73" i="11"/>
  <c r="J73" i="11"/>
  <c r="K73" i="11"/>
  <c r="L73" i="11"/>
  <c r="C74" i="11"/>
  <c r="D74" i="11"/>
  <c r="E74" i="11"/>
  <c r="F74" i="11"/>
  <c r="G74" i="11"/>
  <c r="H74" i="11"/>
  <c r="I74" i="11"/>
  <c r="J74" i="11"/>
  <c r="K74" i="11"/>
  <c r="L74" i="11"/>
  <c r="C75" i="11"/>
  <c r="D75" i="11"/>
  <c r="E75" i="11"/>
  <c r="F75" i="11"/>
  <c r="G75" i="11"/>
  <c r="H75" i="11"/>
  <c r="I75" i="11"/>
  <c r="J75" i="11"/>
  <c r="K75" i="11"/>
  <c r="L75" i="11"/>
  <c r="C76" i="11"/>
  <c r="D76" i="11"/>
  <c r="E76" i="11"/>
  <c r="F76" i="11"/>
  <c r="G76" i="11"/>
  <c r="H76" i="11"/>
  <c r="I76" i="11"/>
  <c r="J76" i="11"/>
  <c r="K76" i="11"/>
  <c r="L76" i="11"/>
  <c r="C77" i="11"/>
  <c r="D77" i="11"/>
  <c r="E77" i="11"/>
  <c r="F77" i="11"/>
  <c r="G77" i="11"/>
  <c r="H77" i="11"/>
  <c r="I77" i="11"/>
  <c r="J77" i="11"/>
  <c r="K77" i="11"/>
  <c r="L77" i="11"/>
  <c r="C78" i="11"/>
  <c r="D78" i="11"/>
  <c r="E78" i="11"/>
  <c r="F78" i="11"/>
  <c r="G78" i="11"/>
  <c r="H78" i="11"/>
  <c r="I78" i="11"/>
  <c r="J78" i="11"/>
  <c r="K78" i="11"/>
  <c r="L78" i="11"/>
  <c r="C80" i="11"/>
  <c r="D80" i="11"/>
  <c r="E80" i="11"/>
  <c r="F80" i="11"/>
  <c r="G80" i="11"/>
  <c r="H80" i="11"/>
  <c r="I80" i="11"/>
  <c r="J80" i="11"/>
  <c r="K80" i="11"/>
  <c r="L80" i="11"/>
  <c r="C81" i="11"/>
  <c r="D81" i="11"/>
  <c r="E81" i="11"/>
  <c r="F81" i="11"/>
  <c r="G81" i="11"/>
  <c r="H81" i="11"/>
  <c r="I81" i="11"/>
  <c r="J81" i="11"/>
  <c r="K81" i="11"/>
  <c r="L81" i="11"/>
  <c r="J82" i="11"/>
  <c r="K82" i="11"/>
  <c r="L82" i="11"/>
  <c r="C83" i="11"/>
  <c r="D83" i="11"/>
  <c r="E83" i="11"/>
  <c r="F83" i="11"/>
  <c r="G83" i="11"/>
  <c r="H83" i="11"/>
  <c r="I83" i="11"/>
  <c r="J83" i="11"/>
  <c r="K83" i="11"/>
  <c r="L83" i="11"/>
  <c r="C84" i="11"/>
  <c r="D84" i="11"/>
  <c r="E84" i="11"/>
  <c r="F84" i="11"/>
  <c r="G84" i="11"/>
  <c r="H84" i="11"/>
  <c r="I84" i="11"/>
  <c r="J84" i="11"/>
  <c r="K84" i="11"/>
  <c r="L84" i="11"/>
  <c r="C85" i="11"/>
  <c r="D85" i="11"/>
  <c r="E85" i="11"/>
  <c r="F85" i="11"/>
  <c r="G85" i="11"/>
  <c r="H85" i="11"/>
  <c r="I85" i="11"/>
  <c r="J85" i="11"/>
  <c r="K85" i="11"/>
  <c r="L85" i="11"/>
  <c r="J54" i="14"/>
  <c r="K54" i="14"/>
  <c r="L54" i="14"/>
  <c r="C55" i="14"/>
  <c r="D55" i="14"/>
  <c r="E55" i="14"/>
  <c r="F55" i="14"/>
  <c r="G55" i="14"/>
  <c r="H55" i="14"/>
  <c r="I55" i="14"/>
  <c r="J55" i="14"/>
  <c r="K55" i="14"/>
  <c r="L55" i="14"/>
  <c r="C56" i="14"/>
  <c r="D56" i="14"/>
  <c r="E56" i="14"/>
  <c r="F56" i="14"/>
  <c r="G56" i="14"/>
  <c r="H56" i="14"/>
  <c r="I56" i="14"/>
  <c r="J56" i="14"/>
  <c r="K56" i="14"/>
  <c r="L56" i="14"/>
  <c r="C57" i="14"/>
  <c r="D57" i="14"/>
  <c r="E57" i="14"/>
  <c r="F57" i="14"/>
  <c r="G57" i="14"/>
  <c r="H57" i="14"/>
  <c r="I57" i="14"/>
  <c r="J57" i="14"/>
  <c r="K57" i="14"/>
  <c r="L57" i="14"/>
  <c r="C58" i="14"/>
  <c r="D58" i="14"/>
  <c r="E58" i="14"/>
  <c r="F58" i="14"/>
  <c r="G58" i="14"/>
  <c r="H58" i="14"/>
  <c r="I58" i="14"/>
  <c r="J58" i="14"/>
  <c r="K58" i="14"/>
  <c r="L58" i="14"/>
  <c r="C59" i="14"/>
  <c r="D59" i="14"/>
  <c r="E59" i="14"/>
  <c r="F59" i="14"/>
  <c r="G59" i="14"/>
  <c r="H59" i="14"/>
  <c r="I59" i="14"/>
  <c r="J59" i="14"/>
  <c r="K59" i="14"/>
  <c r="L59" i="14"/>
  <c r="C60" i="14"/>
  <c r="D60" i="14"/>
  <c r="E60" i="14"/>
  <c r="F60" i="14"/>
  <c r="G60" i="14"/>
  <c r="H60" i="14"/>
  <c r="I60" i="14"/>
  <c r="J60" i="14"/>
  <c r="K60" i="14"/>
  <c r="L60" i="14"/>
  <c r="C61" i="14"/>
  <c r="D61" i="14"/>
  <c r="E61" i="14"/>
  <c r="F61" i="14"/>
  <c r="G61" i="14"/>
  <c r="H61" i="14"/>
  <c r="I61" i="14"/>
  <c r="J61" i="14"/>
  <c r="K61" i="14"/>
  <c r="L61" i="14"/>
  <c r="C62" i="14"/>
  <c r="D62" i="14"/>
  <c r="E62" i="14"/>
  <c r="F62" i="14"/>
  <c r="G62" i="14"/>
  <c r="H62" i="14"/>
  <c r="I62" i="14"/>
  <c r="J62" i="14"/>
  <c r="K62" i="14"/>
  <c r="L62" i="14"/>
  <c r="C64" i="14"/>
  <c r="D64" i="14"/>
  <c r="E64" i="14"/>
  <c r="F64" i="14"/>
  <c r="G64" i="14"/>
  <c r="H64" i="14"/>
  <c r="I64" i="14"/>
  <c r="J64" i="14"/>
  <c r="K64" i="14"/>
  <c r="L64" i="14"/>
  <c r="C65" i="14"/>
  <c r="D65" i="14"/>
  <c r="E65" i="14"/>
  <c r="F65" i="14"/>
  <c r="G65" i="14"/>
  <c r="H65" i="14"/>
  <c r="I65" i="14"/>
  <c r="J65" i="14"/>
  <c r="K65" i="14"/>
  <c r="L65" i="14"/>
  <c r="J66" i="14"/>
  <c r="K66" i="14"/>
  <c r="L66" i="14"/>
  <c r="C67" i="14"/>
  <c r="D67" i="14"/>
  <c r="E67" i="14"/>
  <c r="F67" i="14"/>
  <c r="G67" i="14"/>
  <c r="H67" i="14"/>
  <c r="I67" i="14"/>
  <c r="J67" i="14"/>
  <c r="K67" i="14"/>
  <c r="L67" i="14"/>
  <c r="C68" i="14"/>
  <c r="D68" i="14"/>
  <c r="E68" i="14"/>
  <c r="F68" i="14"/>
  <c r="G68" i="14"/>
  <c r="H68" i="14"/>
  <c r="I68" i="14"/>
  <c r="J68" i="14"/>
  <c r="K68" i="14"/>
  <c r="L68" i="14"/>
  <c r="C69" i="14"/>
  <c r="D69" i="14"/>
  <c r="E69" i="14"/>
  <c r="F69" i="14"/>
  <c r="G69" i="14"/>
  <c r="H69" i="14"/>
  <c r="I69" i="14"/>
  <c r="J69" i="14"/>
  <c r="K69" i="14"/>
  <c r="L69" i="14"/>
  <c r="M68" i="2"/>
  <c r="M69" i="2"/>
  <c r="M70" i="2"/>
  <c r="M71" i="2"/>
  <c r="M72" i="2"/>
  <c r="M73" i="2"/>
  <c r="M74" i="2"/>
  <c r="M75" i="2"/>
  <c r="M76" i="2"/>
  <c r="M78" i="2"/>
  <c r="M79" i="2"/>
  <c r="M80" i="2"/>
  <c r="M81" i="2"/>
  <c r="M82" i="2"/>
  <c r="M83" i="2"/>
  <c r="N25" i="3"/>
  <c r="D25" i="3"/>
  <c r="E25" i="3"/>
  <c r="F25" i="3"/>
  <c r="G25" i="3"/>
  <c r="H25" i="3"/>
  <c r="I25" i="3"/>
  <c r="J25" i="3"/>
  <c r="K25" i="3"/>
  <c r="L25" i="3"/>
  <c r="M25" i="3"/>
  <c r="N577" i="20"/>
  <c r="M577" i="20"/>
  <c r="L577" i="20"/>
  <c r="K577" i="20"/>
  <c r="J577" i="20"/>
  <c r="I577" i="20"/>
  <c r="H577" i="20"/>
  <c r="G577" i="20"/>
  <c r="F577" i="20"/>
  <c r="E577" i="20"/>
  <c r="D577" i="20"/>
  <c r="C577" i="20"/>
  <c r="N551" i="20"/>
  <c r="M551" i="20"/>
  <c r="L551" i="20"/>
  <c r="K551" i="20"/>
  <c r="J551" i="20"/>
  <c r="I551" i="20"/>
  <c r="H551" i="20"/>
  <c r="G551" i="20"/>
  <c r="F551" i="20"/>
  <c r="E551" i="20"/>
  <c r="D551" i="20"/>
  <c r="C551" i="20"/>
  <c r="N526" i="20"/>
  <c r="M526" i="20"/>
  <c r="L526" i="20"/>
  <c r="K526" i="20"/>
  <c r="J526" i="20"/>
  <c r="I526" i="20"/>
  <c r="H526" i="20"/>
  <c r="G526" i="20"/>
  <c r="F526" i="20"/>
  <c r="E526" i="20"/>
  <c r="D526" i="20"/>
  <c r="C526" i="20"/>
  <c r="N481" i="20"/>
  <c r="M481" i="20"/>
  <c r="L481" i="20"/>
  <c r="K481" i="20"/>
  <c r="J481" i="20"/>
  <c r="I481" i="20"/>
  <c r="H481" i="20"/>
  <c r="G481" i="20"/>
  <c r="F481" i="20"/>
  <c r="E481" i="20"/>
  <c r="D481" i="20"/>
  <c r="C481" i="20"/>
  <c r="N454" i="20"/>
  <c r="M454" i="20"/>
  <c r="L454" i="20"/>
  <c r="K454" i="20"/>
  <c r="J454" i="20"/>
  <c r="I454" i="20"/>
  <c r="H454" i="20"/>
  <c r="G454" i="20"/>
  <c r="F454" i="20"/>
  <c r="E454" i="20"/>
  <c r="D454" i="20"/>
  <c r="C454" i="20"/>
  <c r="D407" i="20"/>
  <c r="E407" i="20"/>
  <c r="F407" i="20"/>
  <c r="G407" i="20"/>
  <c r="H407" i="20"/>
  <c r="I407" i="20"/>
  <c r="J407" i="20"/>
  <c r="K407" i="20"/>
  <c r="L407" i="20"/>
  <c r="M407" i="20"/>
  <c r="N407" i="20"/>
  <c r="N323" i="20"/>
  <c r="M323" i="20"/>
  <c r="L323" i="20"/>
  <c r="K323" i="20"/>
  <c r="J323" i="20"/>
  <c r="I323" i="20"/>
  <c r="H323" i="20"/>
  <c r="G323" i="20"/>
  <c r="F323" i="20"/>
  <c r="E323" i="20"/>
  <c r="D323" i="20"/>
  <c r="C323" i="20"/>
  <c r="N278" i="20"/>
  <c r="M278" i="20"/>
  <c r="L278" i="20"/>
  <c r="K278" i="20"/>
  <c r="J278" i="20"/>
  <c r="I278" i="20"/>
  <c r="H278" i="20"/>
  <c r="G278" i="20"/>
  <c r="F278" i="20"/>
  <c r="E278" i="20"/>
  <c r="D278" i="20"/>
  <c r="C278" i="20"/>
  <c r="C230" i="20"/>
  <c r="D230" i="20"/>
  <c r="E230" i="20"/>
  <c r="F230" i="20"/>
  <c r="G230" i="20"/>
  <c r="H230" i="20"/>
  <c r="I230" i="20"/>
  <c r="J230" i="20"/>
  <c r="K230" i="20"/>
  <c r="L230" i="20"/>
  <c r="M230" i="20"/>
  <c r="N230" i="20"/>
  <c r="C163" i="20"/>
  <c r="D163" i="20"/>
  <c r="E163" i="20"/>
  <c r="F163" i="20"/>
  <c r="G163" i="20"/>
  <c r="H163" i="20"/>
  <c r="I163" i="20"/>
  <c r="J163" i="20"/>
  <c r="K163" i="20"/>
  <c r="L163" i="20"/>
  <c r="M163" i="20"/>
  <c r="N163" i="20"/>
  <c r="N110" i="20"/>
  <c r="M110" i="20"/>
  <c r="L110" i="20"/>
  <c r="K110" i="20"/>
  <c r="J110" i="20"/>
  <c r="I110" i="20"/>
  <c r="H110" i="20"/>
  <c r="G110" i="20"/>
  <c r="F110" i="20"/>
  <c r="E110" i="20"/>
  <c r="D110" i="20"/>
  <c r="C110" i="20"/>
  <c r="N80" i="20"/>
  <c r="M80" i="20"/>
  <c r="L80" i="20"/>
  <c r="K80" i="20"/>
  <c r="J80" i="20"/>
  <c r="I80" i="20"/>
  <c r="H80" i="20"/>
  <c r="G80" i="20"/>
  <c r="F80" i="20"/>
  <c r="E80" i="20"/>
  <c r="D80" i="20"/>
  <c r="C80" i="20"/>
  <c r="J32" i="20"/>
  <c r="N56" i="20"/>
  <c r="M56" i="20"/>
  <c r="L56" i="20"/>
  <c r="K56" i="20"/>
  <c r="J56" i="20"/>
  <c r="I56" i="20"/>
  <c r="H56" i="20"/>
  <c r="G56" i="20"/>
  <c r="F56" i="20"/>
  <c r="E56" i="20"/>
  <c r="D56" i="20"/>
  <c r="C56" i="20"/>
  <c r="N32" i="20"/>
  <c r="M32" i="20"/>
  <c r="L32" i="20"/>
  <c r="K32" i="20"/>
  <c r="I32" i="20"/>
  <c r="H32" i="20"/>
  <c r="G32" i="20"/>
  <c r="F32" i="20"/>
  <c r="E32" i="20"/>
  <c r="D32" i="20"/>
  <c r="C32" i="20"/>
  <c r="N12" i="20"/>
  <c r="M12" i="20"/>
  <c r="L12" i="20"/>
  <c r="K12" i="20"/>
  <c r="J12" i="20"/>
  <c r="I12" i="20"/>
  <c r="H12" i="20"/>
  <c r="G12" i="20"/>
  <c r="F12" i="20"/>
  <c r="E12" i="20"/>
  <c r="D12" i="20"/>
  <c r="M70" i="11"/>
  <c r="M71" i="11"/>
  <c r="M72" i="11"/>
  <c r="M73" i="11"/>
  <c r="M74" i="11"/>
  <c r="M75" i="11"/>
  <c r="M76" i="11"/>
  <c r="M77" i="11"/>
  <c r="M78" i="11"/>
  <c r="M80" i="11"/>
  <c r="M81" i="11"/>
  <c r="M82" i="11"/>
  <c r="M83" i="11"/>
  <c r="M84" i="11"/>
  <c r="M85" i="11"/>
  <c r="N77" i="1"/>
  <c r="N78" i="1"/>
  <c r="N79" i="1"/>
  <c r="N80" i="1"/>
  <c r="N81" i="1"/>
  <c r="N82" i="1"/>
  <c r="N83" i="1"/>
  <c r="N84" i="1"/>
  <c r="N85" i="1"/>
  <c r="N87" i="1"/>
  <c r="N88" i="1"/>
  <c r="N89" i="1"/>
  <c r="N90" i="1"/>
  <c r="N91" i="1"/>
  <c r="N92" i="1"/>
  <c r="N70" i="11"/>
  <c r="N71" i="11"/>
  <c r="N72" i="11"/>
  <c r="N73" i="11"/>
  <c r="N74" i="11"/>
  <c r="N75" i="11"/>
  <c r="N76" i="11"/>
  <c r="N77" i="11"/>
  <c r="N78" i="11"/>
  <c r="N80" i="11"/>
  <c r="N81" i="11"/>
  <c r="N82" i="11"/>
  <c r="N83" i="11"/>
  <c r="N84" i="11"/>
  <c r="N85" i="11"/>
  <c r="N24" i="11"/>
  <c r="N48" i="11" s="1"/>
  <c r="C115" i="12"/>
  <c r="D115" i="12"/>
  <c r="E115" i="12"/>
  <c r="F115" i="12"/>
  <c r="G115" i="12"/>
  <c r="H115" i="12"/>
  <c r="I115" i="12"/>
  <c r="J115" i="12"/>
  <c r="K115" i="12"/>
  <c r="L115" i="12"/>
  <c r="N115" i="12"/>
  <c r="M24" i="12"/>
  <c r="C24" i="12"/>
  <c r="M24" i="8"/>
  <c r="L24" i="8"/>
  <c r="K24" i="8"/>
  <c r="J24" i="8"/>
  <c r="I24" i="8"/>
  <c r="H24" i="8"/>
  <c r="G24" i="8"/>
  <c r="F24" i="8"/>
  <c r="E24" i="8"/>
  <c r="D24" i="8"/>
  <c r="C24" i="8"/>
  <c r="D24" i="11"/>
  <c r="D43" i="11" s="1"/>
  <c r="E24" i="11"/>
  <c r="F24" i="11"/>
  <c r="G24" i="11"/>
  <c r="H24" i="11"/>
  <c r="H49" i="11" s="1"/>
  <c r="I24" i="11"/>
  <c r="I55" i="11" s="1"/>
  <c r="J24" i="11"/>
  <c r="J54" i="11" s="1"/>
  <c r="K24" i="11"/>
  <c r="K44" i="11" s="1"/>
  <c r="L24" i="11"/>
  <c r="L57" i="11" s="1"/>
  <c r="M24" i="11"/>
  <c r="C24" i="11"/>
  <c r="N69" i="2"/>
  <c r="N70" i="2"/>
  <c r="N71" i="2"/>
  <c r="N72" i="2"/>
  <c r="N73" i="2"/>
  <c r="N74" i="2"/>
  <c r="N75" i="2"/>
  <c r="N76" i="2"/>
  <c r="N78" i="2"/>
  <c r="N79" i="2"/>
  <c r="N80" i="2"/>
  <c r="N81" i="2"/>
  <c r="N82" i="2"/>
  <c r="N83" i="2"/>
  <c r="N68" i="2"/>
  <c r="C145" i="6"/>
  <c r="M193" i="3"/>
  <c r="L193" i="3"/>
  <c r="K193" i="3"/>
  <c r="J193" i="3"/>
  <c r="I193" i="3"/>
  <c r="H193" i="3"/>
  <c r="G193" i="3"/>
  <c r="F193" i="3"/>
  <c r="E193" i="3"/>
  <c r="D193" i="3"/>
  <c r="C193" i="3"/>
  <c r="N193" i="3"/>
  <c r="L162" i="3"/>
  <c r="C162" i="3"/>
  <c r="D162" i="3"/>
  <c r="E162" i="3"/>
  <c r="F162" i="3"/>
  <c r="G162" i="3"/>
  <c r="H162" i="3"/>
  <c r="I162" i="3"/>
  <c r="J162" i="3"/>
  <c r="K162" i="3"/>
  <c r="M162" i="3"/>
  <c r="N162" i="3"/>
  <c r="D131" i="3"/>
  <c r="E131" i="3"/>
  <c r="F131" i="3"/>
  <c r="G131" i="3"/>
  <c r="H131" i="3"/>
  <c r="I131" i="3"/>
  <c r="J131" i="3"/>
  <c r="K131" i="3"/>
  <c r="L131" i="3"/>
  <c r="M131" i="3"/>
  <c r="C131" i="3"/>
  <c r="J70" i="7"/>
  <c r="K70" i="7"/>
  <c r="C71" i="7"/>
  <c r="D71" i="7"/>
  <c r="E71" i="7"/>
  <c r="F71" i="7"/>
  <c r="G71" i="7"/>
  <c r="H71" i="7"/>
  <c r="I71" i="7"/>
  <c r="J71" i="7"/>
  <c r="K71" i="7"/>
  <c r="C72" i="7"/>
  <c r="D72" i="7"/>
  <c r="E72" i="7"/>
  <c r="F72" i="7"/>
  <c r="G72" i="7"/>
  <c r="H72" i="7"/>
  <c r="I72" i="7"/>
  <c r="J72" i="7"/>
  <c r="K72" i="7"/>
  <c r="C73" i="7"/>
  <c r="D73" i="7"/>
  <c r="E73" i="7"/>
  <c r="F73" i="7"/>
  <c r="G73" i="7"/>
  <c r="H73" i="7"/>
  <c r="I73" i="7"/>
  <c r="J73" i="7"/>
  <c r="K73" i="7"/>
  <c r="C74" i="7"/>
  <c r="D74" i="7"/>
  <c r="E74" i="7"/>
  <c r="F74" i="7"/>
  <c r="G74" i="7"/>
  <c r="H74" i="7"/>
  <c r="I74" i="7"/>
  <c r="J74" i="7"/>
  <c r="K74" i="7"/>
  <c r="C75" i="7"/>
  <c r="D75" i="7"/>
  <c r="E75" i="7"/>
  <c r="F75" i="7"/>
  <c r="G75" i="7"/>
  <c r="H75" i="7"/>
  <c r="I75" i="7"/>
  <c r="J75" i="7"/>
  <c r="K75" i="7"/>
  <c r="C76" i="7"/>
  <c r="D76" i="7"/>
  <c r="E76" i="7"/>
  <c r="F76" i="7"/>
  <c r="G76" i="7"/>
  <c r="H76" i="7"/>
  <c r="I76" i="7"/>
  <c r="J76" i="7"/>
  <c r="K76" i="7"/>
  <c r="C77" i="7"/>
  <c r="D77" i="7"/>
  <c r="E77" i="7"/>
  <c r="F77" i="7"/>
  <c r="G77" i="7"/>
  <c r="H77" i="7"/>
  <c r="I77" i="7"/>
  <c r="J77" i="7"/>
  <c r="K77" i="7"/>
  <c r="C78" i="7"/>
  <c r="D78" i="7"/>
  <c r="E78" i="7"/>
  <c r="F78" i="7"/>
  <c r="G78" i="7"/>
  <c r="H78" i="7"/>
  <c r="I78" i="7"/>
  <c r="J78" i="7"/>
  <c r="K78" i="7"/>
  <c r="C80" i="7"/>
  <c r="D80" i="7"/>
  <c r="E80" i="7"/>
  <c r="F80" i="7"/>
  <c r="G80" i="7"/>
  <c r="H80" i="7"/>
  <c r="I80" i="7"/>
  <c r="J80" i="7"/>
  <c r="K80" i="7"/>
  <c r="C81" i="7"/>
  <c r="D81" i="7"/>
  <c r="E81" i="7"/>
  <c r="F81" i="7"/>
  <c r="G81" i="7"/>
  <c r="H81" i="7"/>
  <c r="I81" i="7"/>
  <c r="J81" i="7"/>
  <c r="K81" i="7"/>
  <c r="J82" i="7"/>
  <c r="K82" i="7"/>
  <c r="C83" i="7"/>
  <c r="D83" i="7"/>
  <c r="E83" i="7"/>
  <c r="F83" i="7"/>
  <c r="G83" i="7"/>
  <c r="H83" i="7"/>
  <c r="I83" i="7"/>
  <c r="J83" i="7"/>
  <c r="K83" i="7"/>
  <c r="C84" i="7"/>
  <c r="D84" i="7"/>
  <c r="E84" i="7"/>
  <c r="F84" i="7"/>
  <c r="G84" i="7"/>
  <c r="H84" i="7"/>
  <c r="I84" i="7"/>
  <c r="J84" i="7"/>
  <c r="K84" i="7"/>
  <c r="C85" i="7"/>
  <c r="D85" i="7"/>
  <c r="E85" i="7"/>
  <c r="F85" i="7"/>
  <c r="G85" i="7"/>
  <c r="H85" i="7"/>
  <c r="I85" i="7"/>
  <c r="J85" i="7"/>
  <c r="K85" i="7"/>
  <c r="M70" i="7"/>
  <c r="N70" i="7"/>
  <c r="M71" i="7"/>
  <c r="N71" i="7"/>
  <c r="M72" i="7"/>
  <c r="N72" i="7"/>
  <c r="M73" i="7"/>
  <c r="N73" i="7"/>
  <c r="M74" i="7"/>
  <c r="N74" i="7"/>
  <c r="M75" i="7"/>
  <c r="N75" i="7"/>
  <c r="M76" i="7"/>
  <c r="N76" i="7"/>
  <c r="M77" i="7"/>
  <c r="N77" i="7"/>
  <c r="M78" i="7"/>
  <c r="N78" i="7"/>
  <c r="M80" i="7"/>
  <c r="N80" i="7"/>
  <c r="M81" i="7"/>
  <c r="N81" i="7"/>
  <c r="M82" i="7"/>
  <c r="N82" i="7"/>
  <c r="M83" i="7"/>
  <c r="N83" i="7"/>
  <c r="M84" i="7"/>
  <c r="N84" i="7"/>
  <c r="M85" i="7"/>
  <c r="N85" i="7"/>
  <c r="L71" i="7"/>
  <c r="L72" i="7"/>
  <c r="L73" i="7"/>
  <c r="L74" i="7"/>
  <c r="L75" i="7"/>
  <c r="L76" i="7"/>
  <c r="L77" i="7"/>
  <c r="L78" i="7"/>
  <c r="L80" i="7"/>
  <c r="L81" i="7"/>
  <c r="L82" i="7"/>
  <c r="L83" i="7"/>
  <c r="L84" i="7"/>
  <c r="L85" i="7"/>
  <c r="L70" i="7"/>
  <c r="N55" i="14"/>
  <c r="N56" i="14"/>
  <c r="N57" i="14"/>
  <c r="N58" i="14"/>
  <c r="N59" i="14"/>
  <c r="N60" i="14"/>
  <c r="N61" i="14"/>
  <c r="N62" i="14"/>
  <c r="N64" i="14"/>
  <c r="N65" i="14"/>
  <c r="N66" i="14"/>
  <c r="N67" i="14"/>
  <c r="N68" i="14"/>
  <c r="N69" i="14"/>
  <c r="N54" i="14"/>
  <c r="N23" i="14"/>
  <c r="N71" i="14" s="1"/>
  <c r="M23" i="14"/>
  <c r="M71" i="14" s="1"/>
  <c r="L23" i="14"/>
  <c r="L71" i="14" s="1"/>
  <c r="K23" i="14"/>
  <c r="K71" i="14" s="1"/>
  <c r="J23" i="14"/>
  <c r="I23" i="14"/>
  <c r="I71" i="14" s="1"/>
  <c r="H23" i="14"/>
  <c r="H71" i="14" s="1"/>
  <c r="G23" i="14"/>
  <c r="G71" i="14" s="1"/>
  <c r="F23" i="14"/>
  <c r="F71" i="14" s="1"/>
  <c r="E23" i="14"/>
  <c r="E71" i="14" s="1"/>
  <c r="D23" i="14"/>
  <c r="D71" i="14" s="1"/>
  <c r="N54" i="12"/>
  <c r="M54" i="12"/>
  <c r="L54" i="12"/>
  <c r="K54" i="12"/>
  <c r="J54" i="12"/>
  <c r="I54" i="12"/>
  <c r="H54" i="12"/>
  <c r="G54" i="12"/>
  <c r="F54" i="12"/>
  <c r="E54" i="12"/>
  <c r="D54" i="12"/>
  <c r="C54" i="12"/>
  <c r="D24" i="12"/>
  <c r="E24" i="12"/>
  <c r="F24" i="12"/>
  <c r="G24" i="12"/>
  <c r="H24" i="12"/>
  <c r="I24" i="12"/>
  <c r="J24" i="12"/>
  <c r="K24" i="12"/>
  <c r="L24" i="12"/>
  <c r="M25" i="7"/>
  <c r="M43" i="7" s="1"/>
  <c r="N85" i="8"/>
  <c r="C24" i="10"/>
  <c r="D24" i="10"/>
  <c r="E24" i="10"/>
  <c r="F24" i="10"/>
  <c r="C295" i="16"/>
  <c r="C265" i="16"/>
  <c r="C235" i="16"/>
  <c r="H42" i="11"/>
  <c r="J57" i="11"/>
  <c r="D45" i="11"/>
  <c r="D87" i="11"/>
  <c r="C205" i="16"/>
  <c r="C175" i="16"/>
  <c r="C115" i="16"/>
  <c r="C85" i="16"/>
  <c r="C55" i="16"/>
  <c r="C25" i="16"/>
  <c r="C268" i="6"/>
  <c r="C238" i="6"/>
  <c r="C208" i="6"/>
  <c r="K145" i="6"/>
  <c r="J145" i="6"/>
  <c r="F145" i="6"/>
  <c r="E145" i="6"/>
  <c r="D145" i="6"/>
  <c r="D115" i="6"/>
  <c r="C115" i="6"/>
  <c r="C85" i="6"/>
  <c r="C55" i="6"/>
  <c r="D25" i="6"/>
  <c r="N131" i="3"/>
  <c r="M78" i="1"/>
  <c r="M79" i="1"/>
  <c r="M80" i="1"/>
  <c r="M81" i="1"/>
  <c r="M82" i="1"/>
  <c r="M83" i="1"/>
  <c r="M84" i="1"/>
  <c r="M85" i="1"/>
  <c r="M87" i="1"/>
  <c r="M88" i="1"/>
  <c r="M89" i="1"/>
  <c r="M90" i="1"/>
  <c r="M91" i="1"/>
  <c r="M92" i="1"/>
  <c r="C521" i="16"/>
  <c r="F521" i="16" s="1"/>
  <c r="C522" i="16"/>
  <c r="F522" i="16" s="1"/>
  <c r="C523" i="16"/>
  <c r="F523" i="16" s="1"/>
  <c r="C524" i="16"/>
  <c r="F524" i="16" s="1"/>
  <c r="C525" i="16"/>
  <c r="F525" i="16" s="1"/>
  <c r="C526" i="16"/>
  <c r="F526" i="16" s="1"/>
  <c r="C527" i="16"/>
  <c r="F527" i="16" s="1"/>
  <c r="C528" i="16"/>
  <c r="F528" i="16" s="1"/>
  <c r="C529" i="16"/>
  <c r="F529" i="16" s="1"/>
  <c r="C530" i="16"/>
  <c r="F530" i="16" s="1"/>
  <c r="C531" i="16"/>
  <c r="F531" i="16" s="1"/>
  <c r="C532" i="16"/>
  <c r="F532" i="16" s="1"/>
  <c r="C533" i="16"/>
  <c r="F533" i="16" s="1"/>
  <c r="C534" i="16"/>
  <c r="F534" i="16" s="1"/>
  <c r="C535" i="16"/>
  <c r="F535" i="16" s="1"/>
  <c r="C536" i="16"/>
  <c r="F536" i="16" s="1"/>
  <c r="C520" i="16"/>
  <c r="F520" i="16" s="1"/>
  <c r="C1146" i="6"/>
  <c r="C1147" i="6"/>
  <c r="C1148" i="6"/>
  <c r="C1149" i="6"/>
  <c r="C1150" i="6"/>
  <c r="C1151" i="6"/>
  <c r="C1152" i="6"/>
  <c r="C1153" i="6"/>
  <c r="C1154" i="6"/>
  <c r="C1155" i="6"/>
  <c r="C1156" i="6"/>
  <c r="C1157" i="6"/>
  <c r="C1158" i="6"/>
  <c r="C1159" i="6"/>
  <c r="C1160" i="6"/>
  <c r="C1145" i="6"/>
  <c r="C25" i="6"/>
  <c r="C1162" i="6"/>
  <c r="M77" i="1"/>
  <c r="M55" i="14"/>
  <c r="M56" i="14"/>
  <c r="M57" i="14"/>
  <c r="M58" i="14"/>
  <c r="M59" i="14"/>
  <c r="M60" i="14"/>
  <c r="M61" i="14"/>
  <c r="M62" i="14"/>
  <c r="M64" i="14"/>
  <c r="M65" i="14"/>
  <c r="M66" i="14"/>
  <c r="M67" i="14"/>
  <c r="M68" i="14"/>
  <c r="M69" i="14"/>
  <c r="M54" i="14"/>
  <c r="M41" i="7"/>
  <c r="D85" i="12"/>
  <c r="C85" i="12"/>
  <c r="L25" i="7"/>
  <c r="L44" i="7" s="1"/>
  <c r="K25" i="7"/>
  <c r="K41" i="7" s="1"/>
  <c r="J25" i="7"/>
  <c r="J45" i="7" s="1"/>
  <c r="I25" i="7"/>
  <c r="I49" i="7" s="1"/>
  <c r="H25" i="7"/>
  <c r="H44" i="7" s="1"/>
  <c r="G25" i="7"/>
  <c r="G49" i="7" s="1"/>
  <c r="F25" i="7"/>
  <c r="F54" i="7" s="1"/>
  <c r="E25" i="7"/>
  <c r="E55" i="7" s="1"/>
  <c r="D25" i="7"/>
  <c r="D54" i="7" s="1"/>
  <c r="C25" i="7"/>
  <c r="C44" i="7" s="1"/>
  <c r="F49" i="4"/>
  <c r="E49" i="4"/>
  <c r="D49" i="4"/>
  <c r="C49" i="4"/>
  <c r="L57" i="1"/>
  <c r="E50" i="1"/>
  <c r="M46" i="7"/>
  <c r="M47" i="7"/>
  <c r="M49" i="7"/>
  <c r="M55" i="7"/>
  <c r="J42" i="7"/>
  <c r="M57" i="1" l="1"/>
  <c r="E61" i="1"/>
  <c r="J52" i="7"/>
  <c r="D49" i="11"/>
  <c r="H44" i="11"/>
  <c r="L48" i="11"/>
  <c r="D51" i="11"/>
  <c r="H56" i="11"/>
  <c r="H87" i="11"/>
  <c r="H47" i="11"/>
  <c r="J43" i="2"/>
  <c r="N45" i="2"/>
  <c r="L41" i="2"/>
  <c r="K44" i="2"/>
  <c r="M46" i="2"/>
  <c r="M49" i="1"/>
  <c r="M56" i="1"/>
  <c r="Q60" i="1"/>
  <c r="Q56" i="1"/>
  <c r="J46" i="11"/>
  <c r="P53" i="1"/>
  <c r="P56" i="1"/>
  <c r="J56" i="11"/>
  <c r="K53" i="11"/>
  <c r="O52" i="1"/>
  <c r="O56" i="1"/>
  <c r="K53" i="1"/>
  <c r="K56" i="1"/>
  <c r="N50" i="2"/>
  <c r="J41" i="11"/>
  <c r="N49" i="7"/>
  <c r="N51" i="1"/>
  <c r="N56" i="1"/>
  <c r="J50" i="1"/>
  <c r="J56" i="1"/>
  <c r="F62" i="1"/>
  <c r="F56" i="1"/>
  <c r="L54" i="7"/>
  <c r="Q48" i="7"/>
  <c r="H56" i="7"/>
  <c r="I51" i="11"/>
  <c r="H57" i="11"/>
  <c r="H55" i="11"/>
  <c r="L56" i="11"/>
  <c r="I48" i="11"/>
  <c r="I57" i="11"/>
  <c r="H51" i="11"/>
  <c r="O60" i="1"/>
  <c r="O61" i="1"/>
  <c r="L62" i="1"/>
  <c r="Q59" i="1"/>
  <c r="O51" i="1"/>
  <c r="O62" i="1"/>
  <c r="L63" i="1"/>
  <c r="L53" i="1"/>
  <c r="L55" i="1"/>
  <c r="L50" i="1"/>
  <c r="L48" i="1"/>
  <c r="P48" i="1"/>
  <c r="P57" i="1"/>
  <c r="L49" i="1"/>
  <c r="L58" i="1"/>
  <c r="L54" i="1"/>
  <c r="L47" i="1"/>
  <c r="L52" i="1"/>
  <c r="L51" i="1"/>
  <c r="L60" i="1"/>
  <c r="L59" i="1"/>
  <c r="L61" i="1"/>
  <c r="F63" i="1"/>
  <c r="J52" i="11"/>
  <c r="J44" i="11"/>
  <c r="I44" i="11"/>
  <c r="I46" i="11"/>
  <c r="I49" i="11"/>
  <c r="O41" i="2"/>
  <c r="O43" i="2"/>
  <c r="O45" i="2"/>
  <c r="O47" i="2"/>
  <c r="O50" i="2"/>
  <c r="O52" i="2"/>
  <c r="O54" i="2"/>
  <c r="O40" i="2"/>
  <c r="O42" i="2"/>
  <c r="O44" i="2"/>
  <c r="O46" i="2"/>
  <c r="O49" i="2"/>
  <c r="O51" i="2"/>
  <c r="O53" i="2"/>
  <c r="O55" i="2"/>
  <c r="Q85" i="2"/>
  <c r="Q40" i="2"/>
  <c r="Q42" i="2"/>
  <c r="Q44" i="2"/>
  <c r="Q46" i="2"/>
  <c r="Q49" i="2"/>
  <c r="Q51" i="2"/>
  <c r="Q53" i="2"/>
  <c r="Q55" i="2"/>
  <c r="Q41" i="2"/>
  <c r="Q43" i="2"/>
  <c r="Q45" i="2"/>
  <c r="Q47" i="2"/>
  <c r="Q50" i="2"/>
  <c r="Q52" i="2"/>
  <c r="Q54" i="2"/>
  <c r="Q39" i="2"/>
  <c r="J59" i="7"/>
  <c r="N54" i="11"/>
  <c r="J47" i="11"/>
  <c r="I47" i="11"/>
  <c r="I54" i="11"/>
  <c r="I42" i="11"/>
  <c r="I45" i="11"/>
  <c r="P87" i="7"/>
  <c r="R57" i="2"/>
  <c r="I56" i="11"/>
  <c r="I43" i="11"/>
  <c r="I52" i="11"/>
  <c r="N62" i="1"/>
  <c r="P85" i="2"/>
  <c r="P39" i="2"/>
  <c r="P41" i="2"/>
  <c r="P43" i="2"/>
  <c r="P45" i="2"/>
  <c r="P47" i="2"/>
  <c r="P50" i="2"/>
  <c r="P52" i="2"/>
  <c r="P54" i="2"/>
  <c r="P40" i="2"/>
  <c r="P42" i="2"/>
  <c r="P44" i="2"/>
  <c r="P46" i="2"/>
  <c r="P49" i="2"/>
  <c r="P55" i="2"/>
  <c r="P53" i="2"/>
  <c r="P51" i="2"/>
  <c r="D39" i="2"/>
  <c r="D51" i="2"/>
  <c r="I39" i="2"/>
  <c r="I51" i="2"/>
  <c r="H51" i="2"/>
  <c r="H39" i="2"/>
  <c r="G39" i="2"/>
  <c r="G51" i="2"/>
  <c r="F51" i="2"/>
  <c r="F39" i="2"/>
  <c r="E50" i="2"/>
  <c r="E51" i="2"/>
  <c r="E39" i="2"/>
  <c r="I59" i="1"/>
  <c r="I47" i="1"/>
  <c r="H50" i="1"/>
  <c r="H47" i="1"/>
  <c r="H59" i="1"/>
  <c r="G94" i="1"/>
  <c r="G59" i="1"/>
  <c r="G47" i="1"/>
  <c r="F59" i="1"/>
  <c r="F47" i="1"/>
  <c r="E51" i="1"/>
  <c r="E47" i="1"/>
  <c r="E59" i="1"/>
  <c r="D58" i="1"/>
  <c r="D59" i="1"/>
  <c r="D47" i="1"/>
  <c r="J51" i="2"/>
  <c r="K42" i="11"/>
  <c r="K51" i="11"/>
  <c r="E43" i="11"/>
  <c r="K87" i="11"/>
  <c r="K57" i="11"/>
  <c r="K54" i="11"/>
  <c r="L42" i="11"/>
  <c r="D52" i="11"/>
  <c r="K55" i="11"/>
  <c r="K46" i="11"/>
  <c r="Q57" i="11"/>
  <c r="M53" i="11"/>
  <c r="K52" i="11"/>
  <c r="K56" i="11"/>
  <c r="N47" i="11"/>
  <c r="P42" i="11"/>
  <c r="K47" i="11"/>
  <c r="K49" i="11"/>
  <c r="O87" i="11"/>
  <c r="K43" i="11"/>
  <c r="K45" i="11"/>
  <c r="G45" i="11"/>
  <c r="K48" i="11"/>
  <c r="K41" i="11"/>
  <c r="C87" i="11"/>
  <c r="K61" i="1"/>
  <c r="K52" i="1"/>
  <c r="G42" i="11"/>
  <c r="O53" i="11"/>
  <c r="P45" i="11"/>
  <c r="P55" i="1"/>
  <c r="Q51" i="11"/>
  <c r="O45" i="11"/>
  <c r="G47" i="11"/>
  <c r="O54" i="11"/>
  <c r="P41" i="11"/>
  <c r="P52" i="1"/>
  <c r="G56" i="11"/>
  <c r="O43" i="11"/>
  <c r="P47" i="11"/>
  <c r="P61" i="1"/>
  <c r="O57" i="11"/>
  <c r="O44" i="11"/>
  <c r="P50" i="1"/>
  <c r="O52" i="11"/>
  <c r="O46" i="11"/>
  <c r="P51" i="1"/>
  <c r="Q56" i="11"/>
  <c r="N41" i="7"/>
  <c r="O49" i="11"/>
  <c r="P62" i="1"/>
  <c r="N51" i="7"/>
  <c r="N56" i="7"/>
  <c r="O56" i="7"/>
  <c r="Q47" i="7"/>
  <c r="M59" i="7"/>
  <c r="O59" i="7"/>
  <c r="Q52" i="7"/>
  <c r="Q42" i="7"/>
  <c r="N42" i="7"/>
  <c r="Q45" i="7"/>
  <c r="N47" i="7"/>
  <c r="Q56" i="7"/>
  <c r="C59" i="7"/>
  <c r="I45" i="7"/>
  <c r="I52" i="7"/>
  <c r="O51" i="7"/>
  <c r="K47" i="7"/>
  <c r="L42" i="7"/>
  <c r="L51" i="7"/>
  <c r="D45" i="7"/>
  <c r="I59" i="7"/>
  <c r="J53" i="2"/>
  <c r="M48" i="7"/>
  <c r="E45" i="7"/>
  <c r="M56" i="7"/>
  <c r="J48" i="7"/>
  <c r="M54" i="7"/>
  <c r="J47" i="2"/>
  <c r="D42" i="11"/>
  <c r="L52" i="11"/>
  <c r="M87" i="7"/>
  <c r="D56" i="11"/>
  <c r="L87" i="11"/>
  <c r="L47" i="11"/>
  <c r="M42" i="7"/>
  <c r="M52" i="7"/>
  <c r="M45" i="7"/>
  <c r="M44" i="7"/>
  <c r="J56" i="7"/>
  <c r="D48" i="11"/>
  <c r="L54" i="11"/>
  <c r="L49" i="11"/>
  <c r="M53" i="7"/>
  <c r="M51" i="7"/>
  <c r="G51" i="7"/>
  <c r="J54" i="7"/>
  <c r="D54" i="11"/>
  <c r="L46" i="11"/>
  <c r="L41" i="11"/>
  <c r="O55" i="7"/>
  <c r="K60" i="1"/>
  <c r="K50" i="1"/>
  <c r="K58" i="1"/>
  <c r="K49" i="1"/>
  <c r="K57" i="1"/>
  <c r="K48" i="1"/>
  <c r="K51" i="1"/>
  <c r="K59" i="1"/>
  <c r="J52" i="1"/>
  <c r="K55" i="1"/>
  <c r="K47" i="1"/>
  <c r="K63" i="1"/>
  <c r="K54" i="1"/>
  <c r="K94" i="1"/>
  <c r="K62" i="1"/>
  <c r="N53" i="11"/>
  <c r="E55" i="11"/>
  <c r="L45" i="11"/>
  <c r="D57" i="11"/>
  <c r="Q42" i="11"/>
  <c r="Q53" i="11"/>
  <c r="N41" i="11"/>
  <c r="N57" i="11"/>
  <c r="M42" i="11"/>
  <c r="N42" i="11"/>
  <c r="N56" i="11"/>
  <c r="E56" i="11"/>
  <c r="N45" i="11"/>
  <c r="Q52" i="11"/>
  <c r="C57" i="11"/>
  <c r="N44" i="11"/>
  <c r="Q87" i="11"/>
  <c r="M44" i="11"/>
  <c r="N51" i="11"/>
  <c r="N55" i="11"/>
  <c r="J51" i="11"/>
  <c r="Q43" i="11"/>
  <c r="Q48" i="11"/>
  <c r="F44" i="11"/>
  <c r="E47" i="11"/>
  <c r="M51" i="11"/>
  <c r="N49" i="11"/>
  <c r="M87" i="11"/>
  <c r="O42" i="11"/>
  <c r="P56" i="11"/>
  <c r="Q44" i="11"/>
  <c r="Q49" i="11"/>
  <c r="N43" i="11"/>
  <c r="H43" i="11"/>
  <c r="N87" i="11"/>
  <c r="Q55" i="11"/>
  <c r="Q41" i="11"/>
  <c r="Q45" i="11"/>
  <c r="C51" i="11"/>
  <c r="M49" i="11"/>
  <c r="N52" i="11"/>
  <c r="F47" i="11"/>
  <c r="N46" i="11"/>
  <c r="G52" i="11"/>
  <c r="Q46" i="11"/>
  <c r="Q54" i="11"/>
  <c r="E48" i="7"/>
  <c r="E56" i="7"/>
  <c r="E49" i="7"/>
  <c r="K48" i="7"/>
  <c r="N48" i="7"/>
  <c r="N59" i="7"/>
  <c r="O41" i="7"/>
  <c r="E87" i="7"/>
  <c r="E46" i="7"/>
  <c r="E59" i="7"/>
  <c r="N43" i="7"/>
  <c r="N52" i="7"/>
  <c r="P55" i="7"/>
  <c r="P42" i="7"/>
  <c r="E51" i="7"/>
  <c r="E42" i="7"/>
  <c r="E52" i="7"/>
  <c r="C46" i="7"/>
  <c r="N44" i="7"/>
  <c r="N53" i="7"/>
  <c r="P56" i="7"/>
  <c r="E47" i="7"/>
  <c r="E54" i="7"/>
  <c r="F52" i="7"/>
  <c r="N45" i="7"/>
  <c r="N54" i="7"/>
  <c r="O48" i="7"/>
  <c r="P49" i="7"/>
  <c r="P53" i="7"/>
  <c r="E43" i="7"/>
  <c r="F45" i="7"/>
  <c r="E44" i="7"/>
  <c r="N46" i="7"/>
  <c r="N55" i="7"/>
  <c r="O49" i="7"/>
  <c r="L51" i="2"/>
  <c r="L45" i="2"/>
  <c r="F56" i="7"/>
  <c r="F51" i="7"/>
  <c r="F46" i="7"/>
  <c r="E58" i="1"/>
  <c r="E49" i="1"/>
  <c r="M55" i="1"/>
  <c r="F87" i="11"/>
  <c r="F43" i="11"/>
  <c r="C46" i="11"/>
  <c r="C48" i="11"/>
  <c r="E94" i="1"/>
  <c r="D223" i="10"/>
  <c r="F55" i="7"/>
  <c r="F49" i="7"/>
  <c r="E57" i="1"/>
  <c r="E48" i="1"/>
  <c r="H45" i="7"/>
  <c r="M63" i="1"/>
  <c r="M54" i="1"/>
  <c r="M47" i="1"/>
  <c r="G520" i="16"/>
  <c r="F57" i="11"/>
  <c r="F56" i="11"/>
  <c r="C42" i="11"/>
  <c r="C44" i="11"/>
  <c r="Q49" i="1"/>
  <c r="F44" i="7"/>
  <c r="F47" i="7"/>
  <c r="E55" i="1"/>
  <c r="C49" i="7"/>
  <c r="M62" i="1"/>
  <c r="M53" i="1"/>
  <c r="G536" i="16"/>
  <c r="F49" i="11"/>
  <c r="F46" i="11"/>
  <c r="C55" i="11"/>
  <c r="C49" i="11"/>
  <c r="F43" i="7"/>
  <c r="F42" i="7"/>
  <c r="F87" i="7"/>
  <c r="E54" i="1"/>
  <c r="M61" i="1"/>
  <c r="M52" i="1"/>
  <c r="M94" i="1"/>
  <c r="F45" i="11"/>
  <c r="F42" i="11"/>
  <c r="C52" i="11"/>
  <c r="C45" i="11"/>
  <c r="O87" i="7"/>
  <c r="Q49" i="7"/>
  <c r="F59" i="7"/>
  <c r="E53" i="1"/>
  <c r="M60" i="1"/>
  <c r="M51" i="1"/>
  <c r="F54" i="11"/>
  <c r="F55" i="11"/>
  <c r="C47" i="11"/>
  <c r="C56" i="11"/>
  <c r="F48" i="7"/>
  <c r="E63" i="1"/>
  <c r="E52" i="1"/>
  <c r="M59" i="1"/>
  <c r="M50" i="1"/>
  <c r="F51" i="11"/>
  <c r="F48" i="11"/>
  <c r="C43" i="11"/>
  <c r="C54" i="11"/>
  <c r="E60" i="1"/>
  <c r="E62" i="1"/>
  <c r="M58" i="1"/>
  <c r="F52" i="11"/>
  <c r="G50" i="1"/>
  <c r="F54" i="1"/>
  <c r="F52" i="1"/>
  <c r="F51" i="1"/>
  <c r="G40" i="2"/>
  <c r="C44" i="2"/>
  <c r="I42" i="2"/>
  <c r="F85" i="2"/>
  <c r="E46" i="2"/>
  <c r="D50" i="2"/>
  <c r="H42" i="2"/>
  <c r="G61" i="1"/>
  <c r="G58" i="1"/>
  <c r="G49" i="1"/>
  <c r="C50" i="1"/>
  <c r="C63" i="1"/>
  <c r="I48" i="1"/>
  <c r="C94" i="1"/>
  <c r="C62" i="1"/>
  <c r="C49" i="1"/>
  <c r="I58" i="1"/>
  <c r="I57" i="1"/>
  <c r="I49" i="1"/>
  <c r="D61" i="1"/>
  <c r="H57" i="1"/>
  <c r="G60" i="1"/>
  <c r="D60" i="1"/>
  <c r="G54" i="1"/>
  <c r="H60" i="1"/>
  <c r="D62" i="1"/>
  <c r="H58" i="1"/>
  <c r="G53" i="1"/>
  <c r="D51" i="1"/>
  <c r="D53" i="1"/>
  <c r="H54" i="1"/>
  <c r="G57" i="1"/>
  <c r="G48" i="1"/>
  <c r="H55" i="1"/>
  <c r="D55" i="1"/>
  <c r="F48" i="1"/>
  <c r="G55" i="1"/>
  <c r="H62" i="1"/>
  <c r="H61" i="1"/>
  <c r="D63" i="1"/>
  <c r="D57" i="1"/>
  <c r="H48" i="1"/>
  <c r="D50" i="1"/>
  <c r="D52" i="1"/>
  <c r="G63" i="1"/>
  <c r="G52" i="1"/>
  <c r="D49" i="1"/>
  <c r="F61" i="1"/>
  <c r="D54" i="1"/>
  <c r="D48" i="1"/>
  <c r="G62" i="1"/>
  <c r="G51" i="1"/>
  <c r="F49" i="1"/>
  <c r="E40" i="2"/>
  <c r="C46" i="2"/>
  <c r="C47" i="2"/>
  <c r="I44" i="2"/>
  <c r="C49" i="2"/>
  <c r="C45" i="2"/>
  <c r="C50" i="2"/>
  <c r="C41" i="2"/>
  <c r="C55" i="2"/>
  <c r="C54" i="2"/>
  <c r="C40" i="2"/>
  <c r="G55" i="2"/>
  <c r="G45" i="2"/>
  <c r="F45" i="2"/>
  <c r="M39" i="2"/>
  <c r="E52" i="2"/>
  <c r="E47" i="2"/>
  <c r="G44" i="2"/>
  <c r="E42" i="2"/>
  <c r="E41" i="2"/>
  <c r="D41" i="2"/>
  <c r="L85" i="2"/>
  <c r="D85" i="2"/>
  <c r="L55" i="2"/>
  <c r="K49" i="2"/>
  <c r="D47" i="2"/>
  <c r="L43" i="2"/>
  <c r="D53" i="2"/>
  <c r="J49" i="2"/>
  <c r="D45" i="2"/>
  <c r="D43" i="2"/>
  <c r="M40" i="2"/>
  <c r="L53" i="2"/>
  <c r="D55" i="2"/>
  <c r="L50" i="2"/>
  <c r="L46" i="2"/>
  <c r="L42" i="2"/>
  <c r="L52" i="2"/>
  <c r="J50" i="2"/>
  <c r="J46" i="2"/>
  <c r="L44" i="2"/>
  <c r="O39" i="2"/>
  <c r="L49" i="2"/>
  <c r="M52" i="2"/>
  <c r="J39" i="2"/>
  <c r="L54" i="2"/>
  <c r="L47" i="2"/>
  <c r="D46" i="2"/>
  <c r="J44" i="2"/>
  <c r="D42" i="2"/>
  <c r="D40" i="2"/>
  <c r="D44" i="2"/>
  <c r="D49" i="2"/>
  <c r="L40" i="2"/>
  <c r="L39" i="2"/>
  <c r="D54" i="2"/>
  <c r="D52" i="2"/>
  <c r="K47" i="2"/>
  <c r="J57" i="1"/>
  <c r="C61" i="1"/>
  <c r="J59" i="1"/>
  <c r="H63" i="1"/>
  <c r="J49" i="1"/>
  <c r="F57" i="1"/>
  <c r="C60" i="1"/>
  <c r="F50" i="1"/>
  <c r="H52" i="1"/>
  <c r="I54" i="1"/>
  <c r="J55" i="1"/>
  <c r="H49" i="1"/>
  <c r="N60" i="1"/>
  <c r="H94" i="1"/>
  <c r="P47" i="1"/>
  <c r="P49" i="1"/>
  <c r="P94" i="1"/>
  <c r="J94" i="1"/>
  <c r="C48" i="1"/>
  <c r="J61" i="1"/>
  <c r="J53" i="1"/>
  <c r="J51" i="1"/>
  <c r="J48" i="1"/>
  <c r="C57" i="1"/>
  <c r="J63" i="1"/>
  <c r="F53" i="1"/>
  <c r="J58" i="1"/>
  <c r="C53" i="1"/>
  <c r="I63" i="1"/>
  <c r="I52" i="1"/>
  <c r="I60" i="1"/>
  <c r="J47" i="1"/>
  <c r="P60" i="1"/>
  <c r="P54" i="1"/>
  <c r="J60" i="1"/>
  <c r="I53" i="1"/>
  <c r="C55" i="1"/>
  <c r="H51" i="1"/>
  <c r="F55" i="1"/>
  <c r="J62" i="1"/>
  <c r="C52" i="1"/>
  <c r="I62" i="1"/>
  <c r="I51" i="1"/>
  <c r="P59" i="1"/>
  <c r="P63" i="1"/>
  <c r="J54" i="1"/>
  <c r="I55" i="1"/>
  <c r="C54" i="1"/>
  <c r="I94" i="1"/>
  <c r="H53" i="1"/>
  <c r="F58" i="1"/>
  <c r="C51" i="1"/>
  <c r="I61" i="1"/>
  <c r="I50" i="1"/>
  <c r="P58" i="1"/>
  <c r="I45" i="2"/>
  <c r="N49" i="2"/>
  <c r="N46" i="2"/>
  <c r="F54" i="2"/>
  <c r="H47" i="2"/>
  <c r="I46" i="2"/>
  <c r="G43" i="2"/>
  <c r="N55" i="2"/>
  <c r="N41" i="2"/>
  <c r="E85" i="2"/>
  <c r="I54" i="2"/>
  <c r="I43" i="2"/>
  <c r="N43" i="2"/>
  <c r="I52" i="2"/>
  <c r="E49" i="2"/>
  <c r="G47" i="2"/>
  <c r="E43" i="2"/>
  <c r="N53" i="2"/>
  <c r="N40" i="2"/>
  <c r="N85" i="2"/>
  <c r="I53" i="2"/>
  <c r="N44" i="2"/>
  <c r="I47" i="2"/>
  <c r="I55" i="2"/>
  <c r="G52" i="2"/>
  <c r="F47" i="2"/>
  <c r="N52" i="2"/>
  <c r="Q57" i="1"/>
  <c r="Q63" i="1"/>
  <c r="Q61" i="1"/>
  <c r="Q55" i="1"/>
  <c r="Q51" i="1"/>
  <c r="H50" i="2"/>
  <c r="K45" i="2"/>
  <c r="G85" i="2"/>
  <c r="J52" i="2"/>
  <c r="G50" i="2"/>
  <c r="G49" i="2"/>
  <c r="K46" i="2"/>
  <c r="J45" i="2"/>
  <c r="M41" i="2"/>
  <c r="K41" i="2"/>
  <c r="K39" i="2"/>
  <c r="K55" i="2"/>
  <c r="J54" i="2"/>
  <c r="M50" i="2"/>
  <c r="G46" i="2"/>
  <c r="M43" i="2"/>
  <c r="J41" i="2"/>
  <c r="K40" i="2"/>
  <c r="K85" i="2"/>
  <c r="K54" i="2"/>
  <c r="M42" i="2"/>
  <c r="J55" i="2"/>
  <c r="G53" i="2"/>
  <c r="M49" i="2"/>
  <c r="M47" i="2"/>
  <c r="J42" i="2"/>
  <c r="H41" i="2"/>
  <c r="J40" i="2"/>
  <c r="J85" i="2"/>
  <c r="M85" i="2"/>
  <c r="G54" i="2"/>
  <c r="M51" i="2"/>
  <c r="K50" i="2"/>
  <c r="G42" i="2"/>
  <c r="G41" i="2"/>
  <c r="D42" i="7"/>
  <c r="D47" i="7"/>
  <c r="D44" i="7"/>
  <c r="Q43" i="7"/>
  <c r="Q55" i="7"/>
  <c r="H42" i="7"/>
  <c r="D43" i="7"/>
  <c r="I43" i="7"/>
  <c r="I46" i="7"/>
  <c r="J41" i="7"/>
  <c r="D52" i="7"/>
  <c r="I56" i="7"/>
  <c r="O53" i="7"/>
  <c r="Q51" i="7"/>
  <c r="Q46" i="7"/>
  <c r="D87" i="7"/>
  <c r="J53" i="7"/>
  <c r="J51" i="7"/>
  <c r="D51" i="7"/>
  <c r="C51" i="7"/>
  <c r="C87" i="7"/>
  <c r="D59" i="7"/>
  <c r="J44" i="7"/>
  <c r="Q53" i="7"/>
  <c r="Q59" i="7"/>
  <c r="H47" i="7"/>
  <c r="J47" i="7"/>
  <c r="C48" i="7"/>
  <c r="I54" i="7"/>
  <c r="D56" i="7"/>
  <c r="I44" i="7"/>
  <c r="Q44" i="7"/>
  <c r="I47" i="7"/>
  <c r="J46" i="7"/>
  <c r="J43" i="7"/>
  <c r="C56" i="7"/>
  <c r="J87" i="7"/>
  <c r="H49" i="7"/>
  <c r="O43" i="7"/>
  <c r="Q41" i="7"/>
  <c r="Q54" i="7"/>
  <c r="G527" i="16"/>
  <c r="G521" i="16"/>
  <c r="G525" i="16"/>
  <c r="G524" i="16"/>
  <c r="G523" i="16"/>
  <c r="G533" i="16"/>
  <c r="C537" i="16"/>
  <c r="F537" i="16" s="1"/>
  <c r="G532" i="16"/>
  <c r="G531" i="16"/>
  <c r="G529" i="16"/>
  <c r="G534" i="16"/>
  <c r="G528" i="16"/>
  <c r="G522" i="16"/>
  <c r="G530" i="16"/>
  <c r="G535" i="16"/>
  <c r="G526" i="16"/>
  <c r="R59" i="11"/>
  <c r="R65" i="1"/>
  <c r="K54" i="7"/>
  <c r="G55" i="7"/>
  <c r="K44" i="7"/>
  <c r="K87" i="7"/>
  <c r="C55" i="7"/>
  <c r="G56" i="7"/>
  <c r="H48" i="7"/>
  <c r="H52" i="7"/>
  <c r="H43" i="7"/>
  <c r="H59" i="7"/>
  <c r="C43" i="7"/>
  <c r="C54" i="7"/>
  <c r="L52" i="7"/>
  <c r="L87" i="7"/>
  <c r="H55" i="7"/>
  <c r="K52" i="7"/>
  <c r="K45" i="7"/>
  <c r="K55" i="7"/>
  <c r="K42" i="7"/>
  <c r="G47" i="7"/>
  <c r="L46" i="7"/>
  <c r="H87" i="7"/>
  <c r="D48" i="7"/>
  <c r="I55" i="7"/>
  <c r="C52" i="7"/>
  <c r="K43" i="7"/>
  <c r="I48" i="7"/>
  <c r="L59" i="7"/>
  <c r="I51" i="7"/>
  <c r="J49" i="7"/>
  <c r="J55" i="7"/>
  <c r="M43" i="11"/>
  <c r="M52" i="11"/>
  <c r="M54" i="2"/>
  <c r="E54" i="2"/>
  <c r="H53" i="2"/>
  <c r="K52" i="2"/>
  <c r="C52" i="2"/>
  <c r="I50" i="2"/>
  <c r="M45" i="2"/>
  <c r="E45" i="2"/>
  <c r="H44" i="2"/>
  <c r="K43" i="2"/>
  <c r="C43" i="2"/>
  <c r="F42" i="2"/>
  <c r="I41" i="2"/>
  <c r="N51" i="2"/>
  <c r="N42" i="2"/>
  <c r="G48" i="11"/>
  <c r="G43" i="11"/>
  <c r="E52" i="11"/>
  <c r="E57" i="11"/>
  <c r="D44" i="11"/>
  <c r="J87" i="11"/>
  <c r="J48" i="11"/>
  <c r="J42" i="11"/>
  <c r="I87" i="11"/>
  <c r="H48" i="11"/>
  <c r="H54" i="11"/>
  <c r="L51" i="11"/>
  <c r="L53" i="11"/>
  <c r="N61" i="1"/>
  <c r="F60" i="1"/>
  <c r="N54" i="1"/>
  <c r="F94" i="1"/>
  <c r="O47" i="7"/>
  <c r="O52" i="7"/>
  <c r="O51" i="11"/>
  <c r="O55" i="11"/>
  <c r="O54" i="1"/>
  <c r="O63" i="1"/>
  <c r="P43" i="7"/>
  <c r="P48" i="11"/>
  <c r="P57" i="11"/>
  <c r="P52" i="11"/>
  <c r="Q50" i="1"/>
  <c r="Q52" i="1"/>
  <c r="G46" i="7"/>
  <c r="K46" i="7"/>
  <c r="K49" i="7"/>
  <c r="L45" i="7"/>
  <c r="C42" i="7"/>
  <c r="H54" i="7"/>
  <c r="H51" i="7"/>
  <c r="L49" i="7"/>
  <c r="L41" i="7"/>
  <c r="D46" i="7"/>
  <c r="C47" i="7"/>
  <c r="D55" i="7"/>
  <c r="G87" i="7"/>
  <c r="L53" i="7"/>
  <c r="L48" i="7"/>
  <c r="L43" i="7"/>
  <c r="L56" i="7"/>
  <c r="K53" i="7"/>
  <c r="G44" i="7"/>
  <c r="G43" i="7"/>
  <c r="C45" i="7"/>
  <c r="L47" i="7"/>
  <c r="G54" i="7"/>
  <c r="G42" i="7"/>
  <c r="L55" i="7"/>
  <c r="K59" i="7"/>
  <c r="G52" i="7"/>
  <c r="H46" i="7"/>
  <c r="D49" i="7"/>
  <c r="I87" i="7"/>
  <c r="G59" i="7"/>
  <c r="K51" i="7"/>
  <c r="K56" i="7"/>
  <c r="I42" i="7"/>
  <c r="G45" i="7"/>
  <c r="G48" i="7"/>
  <c r="M45" i="11"/>
  <c r="M54" i="11"/>
  <c r="H55" i="2"/>
  <c r="F53" i="2"/>
  <c r="H46" i="2"/>
  <c r="F44" i="2"/>
  <c r="G55" i="11"/>
  <c r="E87" i="11"/>
  <c r="E48" i="11"/>
  <c r="N49" i="1"/>
  <c r="N57" i="1"/>
  <c r="D94" i="1"/>
  <c r="P87" i="11"/>
  <c r="P47" i="7"/>
  <c r="P54" i="11"/>
  <c r="P51" i="11"/>
  <c r="P44" i="7"/>
  <c r="Q47" i="1"/>
  <c r="Q58" i="1"/>
  <c r="M46" i="11"/>
  <c r="M55" i="11"/>
  <c r="M53" i="2"/>
  <c r="E53" i="2"/>
  <c r="H52" i="2"/>
  <c r="K51" i="2"/>
  <c r="F50" i="2"/>
  <c r="I49" i="2"/>
  <c r="M44" i="2"/>
  <c r="E44" i="2"/>
  <c r="H43" i="2"/>
  <c r="K42" i="2"/>
  <c r="C42" i="2"/>
  <c r="F41" i="2"/>
  <c r="I40" i="2"/>
  <c r="N39" i="2"/>
  <c r="N47" i="2"/>
  <c r="G87" i="11"/>
  <c r="G54" i="11"/>
  <c r="E54" i="11"/>
  <c r="E44" i="11"/>
  <c r="D46" i="11"/>
  <c r="D47" i="11"/>
  <c r="J43" i="11"/>
  <c r="J55" i="11"/>
  <c r="H45" i="11"/>
  <c r="H52" i="11"/>
  <c r="L55" i="11"/>
  <c r="L43" i="11"/>
  <c r="J71" i="14"/>
  <c r="N58" i="1"/>
  <c r="N94" i="1"/>
  <c r="I85" i="2"/>
  <c r="O45" i="7"/>
  <c r="O42" i="7"/>
  <c r="O54" i="7"/>
  <c r="O47" i="11"/>
  <c r="O41" i="11"/>
  <c r="O49" i="1"/>
  <c r="O48" i="1"/>
  <c r="O56" i="11"/>
  <c r="P48" i="7"/>
  <c r="P52" i="7"/>
  <c r="P49" i="11"/>
  <c r="P46" i="7"/>
  <c r="P59" i="7"/>
  <c r="Q62" i="1"/>
  <c r="Q48" i="1"/>
  <c r="M47" i="11"/>
  <c r="M56" i="11"/>
  <c r="F55" i="2"/>
  <c r="H49" i="2"/>
  <c r="F46" i="2"/>
  <c r="H40" i="2"/>
  <c r="G44" i="11"/>
  <c r="G51" i="11"/>
  <c r="E51" i="11"/>
  <c r="E49" i="11"/>
  <c r="N55" i="1"/>
  <c r="N47" i="1"/>
  <c r="N53" i="1"/>
  <c r="H85" i="2"/>
  <c r="O71" i="14"/>
  <c r="P43" i="11"/>
  <c r="P55" i="11"/>
  <c r="O94" i="1"/>
  <c r="M48" i="11"/>
  <c r="M57" i="11"/>
  <c r="M55" i="2"/>
  <c r="E55" i="2"/>
  <c r="H54" i="2"/>
  <c r="K53" i="2"/>
  <c r="C53" i="2"/>
  <c r="F52" i="2"/>
  <c r="H45" i="2"/>
  <c r="F43" i="2"/>
  <c r="N54" i="2"/>
  <c r="G57" i="11"/>
  <c r="G46" i="11"/>
  <c r="E46" i="11"/>
  <c r="E45" i="11"/>
  <c r="D55" i="11"/>
  <c r="J49" i="11"/>
  <c r="J53" i="11"/>
  <c r="H46" i="11"/>
  <c r="L44" i="11"/>
  <c r="N50" i="1"/>
  <c r="N48" i="1"/>
  <c r="N52" i="1"/>
  <c r="O46" i="7"/>
  <c r="O48" i="11"/>
  <c r="O50" i="1"/>
  <c r="O85" i="2"/>
  <c r="P51" i="7"/>
  <c r="P53" i="11"/>
  <c r="P46" i="11"/>
  <c r="P41" i="7"/>
  <c r="Q54" i="1"/>
  <c r="Q53" i="1"/>
  <c r="M41" i="11"/>
  <c r="F49" i="2"/>
  <c r="F40" i="2"/>
  <c r="G49" i="11"/>
  <c r="E42" i="11"/>
  <c r="J45" i="11"/>
  <c r="N59" i="1"/>
  <c r="N63" i="1"/>
  <c r="P54" i="7"/>
  <c r="P44" i="11"/>
  <c r="Q94" i="1"/>
  <c r="I59" i="11" l="1"/>
  <c r="L65" i="1"/>
  <c r="P57" i="2"/>
  <c r="C57" i="2"/>
  <c r="K59" i="11"/>
  <c r="T57" i="2"/>
  <c r="Q59" i="11"/>
  <c r="H529" i="16"/>
  <c r="I529" i="16" s="1"/>
  <c r="J529" i="16" s="1"/>
  <c r="H521" i="16"/>
  <c r="I521" i="16" s="1"/>
  <c r="J521" i="16" s="1"/>
  <c r="H534" i="16"/>
  <c r="I534" i="16" s="1"/>
  <c r="J534" i="16" s="1"/>
  <c r="H531" i="16"/>
  <c r="H527" i="16"/>
  <c r="I527" i="16" s="1"/>
  <c r="H525" i="16"/>
  <c r="I525" i="16" s="1"/>
  <c r="H526" i="16"/>
  <c r="I526" i="16" s="1"/>
  <c r="J526" i="16" s="1"/>
  <c r="H532" i="16"/>
  <c r="I532" i="16" s="1"/>
  <c r="H530" i="16"/>
  <c r="I530" i="16" s="1"/>
  <c r="H533" i="16"/>
  <c r="I533" i="16" s="1"/>
  <c r="H522" i="16"/>
  <c r="I522" i="16" s="1"/>
  <c r="H523" i="16"/>
  <c r="I523" i="16" s="1"/>
  <c r="J523" i="16" s="1"/>
  <c r="H535" i="16"/>
  <c r="I535" i="16" s="1"/>
  <c r="J535" i="16" s="1"/>
  <c r="H528" i="16"/>
  <c r="I528" i="16" s="1"/>
  <c r="J528" i="16" s="1"/>
  <c r="H524" i="16"/>
  <c r="I524" i="16" s="1"/>
  <c r="N59" i="11"/>
  <c r="K65" i="1"/>
  <c r="E65" i="1"/>
  <c r="M65" i="1"/>
  <c r="H520" i="16"/>
  <c r="I520" i="16" s="1"/>
  <c r="H59" i="11"/>
  <c r="L59" i="11"/>
  <c r="C59" i="11"/>
  <c r="S57" i="2"/>
  <c r="F59" i="11"/>
  <c r="H536" i="16"/>
  <c r="I536" i="16" s="1"/>
  <c r="M59" i="11"/>
  <c r="P59" i="11"/>
  <c r="H65" i="1"/>
  <c r="I65" i="1"/>
  <c r="G65" i="1"/>
  <c r="D65" i="1"/>
  <c r="L57" i="2"/>
  <c r="D57" i="2"/>
  <c r="J65" i="1"/>
  <c r="C65" i="1"/>
  <c r="O65" i="1"/>
  <c r="P65" i="1"/>
  <c r="O57" i="2"/>
  <c r="K57" i="2"/>
  <c r="M57" i="2"/>
  <c r="F57" i="2"/>
  <c r="J57" i="2"/>
  <c r="H57" i="2"/>
  <c r="G57" i="2"/>
  <c r="Q57" i="2"/>
  <c r="G537" i="16"/>
  <c r="O59" i="11"/>
  <c r="E57" i="2"/>
  <c r="J59" i="11"/>
  <c r="I57" i="2"/>
  <c r="N57" i="2"/>
  <c r="N65" i="1"/>
  <c r="D59" i="11"/>
  <c r="E59" i="11"/>
  <c r="F65" i="1"/>
  <c r="Q65" i="1"/>
  <c r="G59" i="11"/>
  <c r="J527" i="16" l="1"/>
  <c r="J532" i="16"/>
  <c r="J525" i="16"/>
  <c r="J536" i="16"/>
  <c r="J533" i="16"/>
  <c r="J520" i="16"/>
  <c r="I531" i="16"/>
  <c r="J531" i="16" s="1"/>
  <c r="J524" i="16"/>
  <c r="J522" i="16"/>
  <c r="J530" i="16"/>
  <c r="H537" i="16"/>
  <c r="I537" i="16" s="1"/>
  <c r="J537" i="16" s="1"/>
</calcChain>
</file>

<file path=xl/sharedStrings.xml><?xml version="1.0" encoding="utf-8"?>
<sst xmlns="http://schemas.openxmlformats.org/spreadsheetml/2006/main" count="2342" uniqueCount="850">
  <si>
    <t>Cuadro 1</t>
  </si>
  <si>
    <t>INVERSIÓN PÚBLICA EFECTIVA TOTAL (1)</t>
  </si>
  <si>
    <t>(miles de $ de cada año)</t>
  </si>
  <si>
    <t>REGIÓN</t>
  </si>
  <si>
    <t>Arica y Parinacota</t>
  </si>
  <si>
    <t>-</t>
  </si>
  <si>
    <t>Tarapacá</t>
  </si>
  <si>
    <t>Antofagasta</t>
  </si>
  <si>
    <t>Atacama</t>
  </si>
  <si>
    <t>Coquimbo</t>
  </si>
  <si>
    <t>Valparaíso</t>
  </si>
  <si>
    <t xml:space="preserve">RM Santiago </t>
  </si>
  <si>
    <t>O'Higgins</t>
  </si>
  <si>
    <t>Maule</t>
  </si>
  <si>
    <t>Biobío</t>
  </si>
  <si>
    <t>Araucanía</t>
  </si>
  <si>
    <t>Los Ríos</t>
  </si>
  <si>
    <t>Los Lagos</t>
  </si>
  <si>
    <t>Aisén</t>
  </si>
  <si>
    <t>Magallanes</t>
  </si>
  <si>
    <t>No Regionalizado</t>
  </si>
  <si>
    <t>PAÍS</t>
  </si>
  <si>
    <t xml:space="preserve">(1) : Incluye : </t>
  </si>
  <si>
    <t xml:space="preserve">   Prog. de Mejoramiento de Barrios y Lotes con Servicios, y Prog. de Mejoramiento Urbano y Equipamiento Comunal ).</t>
  </si>
  <si>
    <t xml:space="preserve"> - Convenios de Programación del MOP, MINVU y MINSAL.</t>
  </si>
  <si>
    <t xml:space="preserve"> - IRAL FOSIS</t>
  </si>
  <si>
    <t xml:space="preserve"> - MUNICIPALIDADES</t>
  </si>
  <si>
    <t>Notas : - El total País incluye lo No Regionalizado.</t>
  </si>
  <si>
    <t>Cuadro 2</t>
  </si>
  <si>
    <t xml:space="preserve">INVERSIÓN PÚBLICA EFECTIVA TOTAL </t>
  </si>
  <si>
    <t>(estructura porcentual)</t>
  </si>
  <si>
    <t>Cuadro 3</t>
  </si>
  <si>
    <t xml:space="preserve">2001 </t>
  </si>
  <si>
    <t xml:space="preserve">2002 </t>
  </si>
  <si>
    <t>2003</t>
  </si>
  <si>
    <t>2004</t>
  </si>
  <si>
    <t>INVERSIÓN  PÚBLICA  EFECTIVA TOTAL  PER CÁPITA (1)</t>
  </si>
  <si>
    <t xml:space="preserve"> - El total País incluye lo No Regionalizado .</t>
  </si>
  <si>
    <t>Cuadro 4</t>
  </si>
  <si>
    <t>INVERSIÓN PÚBLICA EFECTIVA SECTORIAL TOTAL (1)</t>
  </si>
  <si>
    <t>2002</t>
  </si>
  <si>
    <t>Cuadro 5</t>
  </si>
  <si>
    <t xml:space="preserve">INVERSIÓN PÚBLICA EFECTIVA SECTORIAL TOTAL </t>
  </si>
  <si>
    <t>Cuadro 6</t>
  </si>
  <si>
    <t>INVERSIÓN PÚBLICA EFECTIVA SECTORIAL PER CÁPITA (1)</t>
  </si>
  <si>
    <t>Cuadro 7</t>
  </si>
  <si>
    <t xml:space="preserve">INVERSIÓN PÚBLICA EFECTIVA SECTORIAL (1)    </t>
  </si>
  <si>
    <t>MINISTERIO DE OBRAS PÚBLICAS</t>
  </si>
  <si>
    <t>RM Santiago</t>
  </si>
  <si>
    <t>(1) Excluye:</t>
  </si>
  <si>
    <t xml:space="preserve"> - ISAR</t>
  </si>
  <si>
    <t xml:space="preserve">INVERSIÓN PÚBLICA EFECTIVA </t>
  </si>
  <si>
    <t>Cuadro 8</t>
  </si>
  <si>
    <t>Cuadro 9</t>
  </si>
  <si>
    <t xml:space="preserve">EMPRESAS DE OBRAS SANITARIAS (1) </t>
  </si>
  <si>
    <t>A contar de diciembre de 2001 se traspasó el derecho de explotación de ESSAM (Región del Maule) a Aguas Nuevo Sur, siendo este el nuevo operador en la región.</t>
  </si>
  <si>
    <t xml:space="preserve">A contar de 2004 ESSAN S.A. (Región de Antofagasta) está siendo operada por privados, a contar de Marzo de 2004 EMSSAT (Región de Atacama) está siendo operada por privados y entre </t>
  </si>
  <si>
    <t>los meses de Agosto y Septiembre de 2004 ESSAT S. A. (Región de Tarapacá), ESSAR S.A. (Región de La Araucanía ) y ESMAG S.A. (Región de Magallanes) están siendo operadas por privados.</t>
  </si>
  <si>
    <t>las Empresas Sanitarias, en las cuales CORFO era el controlador.</t>
  </si>
  <si>
    <t>Cuadro 10</t>
  </si>
  <si>
    <t>MINISTERIO DE VIVIENDA Y URBANISMO</t>
  </si>
  <si>
    <t>RM Santiago (2)</t>
  </si>
  <si>
    <t>INVERSIÓN PÚBLICA EFECTIVA SECTORIAL (1)</t>
  </si>
  <si>
    <t>MINISTERIO  DE  SALUD</t>
  </si>
  <si>
    <t>2002 (2)</t>
  </si>
  <si>
    <t>2003 (2)</t>
  </si>
  <si>
    <t>2004 (2)</t>
  </si>
  <si>
    <t>2005 (3)</t>
  </si>
  <si>
    <t>2006 (3)</t>
  </si>
  <si>
    <t>2007 (3)</t>
  </si>
  <si>
    <t>2008 (3)</t>
  </si>
  <si>
    <t xml:space="preserve">Notas de la fuente (1) : Desde el año 1990 hasta el año 2004 se consideró el subtítulo 31-50 al 31-53, Requisitos de Inversión para Funcionamiento. A partir del año 2005, </t>
  </si>
  <si>
    <t>por cambios en el clasificador presupuestario este subtítulo corresponde al 29 denominado "Adquisición de activos no financieros".</t>
  </si>
  <si>
    <t xml:space="preserve"> (2) Hasta el año 2003 incluye la inversión de Institutos (FONASA, CENABAST, ISP, Superintendencia de ISAPRES) y estudios y proyectos efectuados</t>
  </si>
  <si>
    <t xml:space="preserve">por la Subsecretaría de Salud. A partir del año 2004 no hay información de la inversión efectuada de las Instituciones Autónomas . </t>
  </si>
  <si>
    <t>MINISTERIO DE EDUCACIÓN</t>
  </si>
  <si>
    <t>(miles de $ cada año)</t>
  </si>
  <si>
    <t>Cuadro 14</t>
  </si>
  <si>
    <t xml:space="preserve">INVERSIÓN PÚBLICA EFECTIVA SECTORIAL </t>
  </si>
  <si>
    <t>2001 (1)</t>
  </si>
  <si>
    <t>Cuadro 15</t>
  </si>
  <si>
    <t>2004 (1)</t>
  </si>
  <si>
    <t>Cuadro 16</t>
  </si>
  <si>
    <t>TOTAL INVERSIÓN DE NIVEL REGIONAL (1)</t>
  </si>
  <si>
    <t>Aysén</t>
  </si>
  <si>
    <t>Elaborado en base a información entregada por cada institución.</t>
  </si>
  <si>
    <t xml:space="preserve">de Barrios y Lotes con Servicios e ISAR e IRAL Prog. de Mejoramiento Urbano y Equipamiento Comunal y Convenios de Programación MINVU, MOP y SALUD. </t>
  </si>
  <si>
    <t>(2): Desde el año 2005 debido a cambios de metodología en la contabilización de los programas de Mejoramiento de Barrios y Lotes con Servicios</t>
  </si>
  <si>
    <t/>
  </si>
  <si>
    <t>Cuadro 17</t>
  </si>
  <si>
    <t xml:space="preserve">TOTAL INVERSIÓN DE NIVEL REGIONAL PER CÁPITA </t>
  </si>
  <si>
    <t>Cuadro 18</t>
  </si>
  <si>
    <t>INVERSIÓN SECTORIAL DE ASIGNACIÓN REGIONAL ( ISAR ) (1)</t>
  </si>
  <si>
    <t xml:space="preserve">                                                                                                                                                                  </t>
  </si>
  <si>
    <t>ISAR Prog. Mejoramiento de Barrios y Lotes con Servicios y Prog. Mejoramiento Urbano y Equipamiento Comunal.</t>
  </si>
  <si>
    <t xml:space="preserve">(2) A partir del año 2003 (una parte significativa) y a partir del año 2005 en su totalidad la Inversión Sectorial de Asignación Regional (ISAR), se asimila al </t>
  </si>
  <si>
    <t>(1) Incluye ISAR Vialidad, Agua Potable Rural, y desde el  año 2001 Planeamiento.</t>
  </si>
  <si>
    <t>Cuadro 19</t>
  </si>
  <si>
    <t xml:space="preserve">(2) A partir del año 2002 la Inversión ISAR disminuye debido a que comprende Agua Potable Rural concentrado, programa  </t>
  </si>
  <si>
    <t>que está terminando, y además  gran parte se está ejecutando a través de provisiones FNDR.</t>
  </si>
  <si>
    <t>INVERSIÓN SECTORIAL DE ASIGNACIÓN REGIONAL ( ISAR-MOP ) (1)</t>
  </si>
  <si>
    <t>(3) A partir del año 2005 se aplica un nuevo clasificador  presupuestario y los fondos ISAR están refundidos en los fondos sectoriales.</t>
  </si>
  <si>
    <t>Cuadro 20</t>
  </si>
  <si>
    <t>2003 (1)</t>
  </si>
  <si>
    <t>Cuadro 21</t>
  </si>
  <si>
    <t>Ministerio del Interior como Provisión Inversión en Salud.</t>
  </si>
  <si>
    <t>Cuadro 22</t>
  </si>
  <si>
    <t>Fuente: Balances de Ejecución Presupuestaria del Fondo de Solidaridad Social (FOSIS)</t>
  </si>
  <si>
    <t xml:space="preserve">Nota: (1) Corresponde a saldos de compromisos de proyectos adjudicados con anterioridad al año 2000. Desde el año 2000 no se </t>
  </si>
  <si>
    <t>adjudicaron nuevos proyectos en esta modalidad siendo reemplazada por la modalidad de Inversión Regional de Asignación Local ( IRAL).</t>
  </si>
  <si>
    <t>Cuadro 23</t>
  </si>
  <si>
    <t>Notas de la fuente (1) : El incremento en los montos efectivos, el año 2003 tuvo como objetivo alcanzar el máximo nivel</t>
  </si>
  <si>
    <t xml:space="preserve">de ejecución presupuestaria, para disminuir el saldo final de caja, que en años anteriores fue considerablemente alto. </t>
  </si>
  <si>
    <t xml:space="preserve">(2): La baja ejecución ISAR del 2004 responde principalmente a la disminución del saldo inicial de caja que afectó a su presupuesto. </t>
  </si>
  <si>
    <t xml:space="preserve">(3): A contar del año 2005 el concepto de gasto de Inversión Sectorial de Asignación Regional (ISAR) no fue incorporado en el nuevo </t>
  </si>
  <si>
    <t>Cuadro 24</t>
  </si>
  <si>
    <t>INVERSIÓN SECTORIAL DE ASIGNACIÓN REGIONAL (ISAR)</t>
  </si>
  <si>
    <t>PROGRAMA DE MEJORAMIENTO DE BARRIOS Y LOTES CON SERVICIOS</t>
  </si>
  <si>
    <t xml:space="preserve"> (1) A partir del año 2005, se producen cambios  de metodología en la contabilización del Programa, ya que deja</t>
  </si>
  <si>
    <t>de ser ISAR quedando registrado a partir de este año como inversión Provisión FNDR - Programa Mejoramiento de Barrios.</t>
  </si>
  <si>
    <t>Cuadro 25</t>
  </si>
  <si>
    <t xml:space="preserve">INVERSIÓN REGIONAL DE ASIGNACIÓN LOCAL (IRAL) </t>
  </si>
  <si>
    <t xml:space="preserve">PROGRAMA DE MEJORAMIENTO URBANO Y EQUIPAMIENTO COMUNAL </t>
  </si>
  <si>
    <t>Fuente : Ministerio del Interior, Subsecretaría de Desarrollo Regional, División de Desarrollo Regional.</t>
  </si>
  <si>
    <t xml:space="preserve">Nota: (1) A partir del año 2005,se producen cambios  de metodología en la contabilización del Programa de Mejoramiento Urbano y Equipamiento </t>
  </si>
  <si>
    <t>Cuadro 26</t>
  </si>
  <si>
    <t xml:space="preserve">INVERSIÓN REGIONAL DE ASIGNACIÓN LOCAL (IRAL-FOSIS) (1) </t>
  </si>
  <si>
    <t>Cuadro 27</t>
  </si>
  <si>
    <t>Cuadro 28</t>
  </si>
  <si>
    <t>INVERSIÓN PÚBLICA EFECTIVA</t>
  </si>
  <si>
    <t>Cuadro 29</t>
  </si>
  <si>
    <t>Cuadro 30</t>
  </si>
  <si>
    <t>TOTAL INVERSIÓN CONVENIOS DE PROGRAMACIÓN (1)</t>
  </si>
  <si>
    <t>( miles de $ de cada año )</t>
  </si>
  <si>
    <t>Cuadro 31</t>
  </si>
  <si>
    <t>INVERSIÓN CONVENIOS DE PROGRAMACIÓN ( MOP )</t>
  </si>
  <si>
    <t>(miles de $ de cada año )</t>
  </si>
  <si>
    <t>Cuadro 32</t>
  </si>
  <si>
    <t>INVERSIÓN CONVENIOS DE PROGRAMACIÓN ( MINVU )</t>
  </si>
  <si>
    <t>(miles de $ del año )</t>
  </si>
  <si>
    <t>Cuadro 33</t>
  </si>
  <si>
    <t>INVERSIÓN CONVENIOS DE PROGRAMACIÓN ( MINSAL )</t>
  </si>
  <si>
    <t>Cuadro 34</t>
  </si>
  <si>
    <t xml:space="preserve">INVERSIÓN PÚBLICA EFECTIVA DE MUNICIPALIDADES (1) </t>
  </si>
  <si>
    <t>Cuadro 35</t>
  </si>
  <si>
    <t>INVERSIÓN PÚBLICA EFECTIVA DE MUNICIPALIDADES PER CÁPITA</t>
  </si>
  <si>
    <t>REGION</t>
  </si>
  <si>
    <t>Fuente: INE</t>
  </si>
  <si>
    <t>Región</t>
  </si>
  <si>
    <t>MINISTERIO  DE  TRANSPORTES Y TELÉCOMUNICACIONES</t>
  </si>
  <si>
    <t>PRESIDENCIA DE LA REPÚBLICA</t>
  </si>
  <si>
    <t>CONGRESO NACIONAL</t>
  </si>
  <si>
    <t>PODER JUDICIAL</t>
  </si>
  <si>
    <t>CONTRALORÍA GENERAL DE LA REPÚBLICA</t>
  </si>
  <si>
    <t>MINISTERIO DE RELACIONES EXTERIORES</t>
  </si>
  <si>
    <t>MINISTERIO DE HACIENDA</t>
  </si>
  <si>
    <t>MINISTERIO DE DEFENSA NACIONAL</t>
  </si>
  <si>
    <t>MINISTERIO DE AGRICULTURA</t>
  </si>
  <si>
    <t>MINISTERIO DE BIENES NACIONALES</t>
  </si>
  <si>
    <t>MINISTERIO DEL TRABAJO Y PREVISIÓN SOCIAL</t>
  </si>
  <si>
    <t>MINISTERIO DE MINERÍA</t>
  </si>
  <si>
    <t>MINISTERIO SECRETARÍA GENERAL DE LA PRESIDENCIA DE LA REPÚBLICA</t>
  </si>
  <si>
    <t>MINISTERIO PÚBLICO</t>
  </si>
  <si>
    <t>MINISTERIO DE ENERGÍA</t>
  </si>
  <si>
    <t>MINISTERIO DEL MEDIO AMBIENTE</t>
  </si>
  <si>
    <t>Cuadro 11</t>
  </si>
  <si>
    <t>Cuadro 12</t>
  </si>
  <si>
    <t>Cuadro 13</t>
  </si>
  <si>
    <t>Cuadro 36</t>
  </si>
  <si>
    <t>Cuadro 37</t>
  </si>
  <si>
    <t>Cuadro 38</t>
  </si>
  <si>
    <t>Cuadro 39</t>
  </si>
  <si>
    <t>Cuadro 40</t>
  </si>
  <si>
    <t>Cuadro 41</t>
  </si>
  <si>
    <t>Cuadro 42</t>
  </si>
  <si>
    <t>Cuadro 43</t>
  </si>
  <si>
    <t>Cuadro 44</t>
  </si>
  <si>
    <t>Cuadro 45</t>
  </si>
  <si>
    <t>Cuadro 46</t>
  </si>
  <si>
    <t>Cuadro 47</t>
  </si>
  <si>
    <t>Cuadro 48</t>
  </si>
  <si>
    <t>Cuadro 49</t>
  </si>
  <si>
    <t>Cuadro 50</t>
  </si>
  <si>
    <t>Cuadro 51</t>
  </si>
  <si>
    <t>División de Evaluación Social de Inversiones</t>
  </si>
  <si>
    <t>&lt; Volver &gt;</t>
  </si>
  <si>
    <t>INVERSIÓN SECTORIAL DE ASIGNACIÓN REGIONAL, ISAR-FOSIS</t>
  </si>
  <si>
    <t xml:space="preserve">INVERSIÓN SECTORIAL DE ASIGNACIÓN REGIONAL,  ISAR-MINVU </t>
  </si>
  <si>
    <t>Ninguno de los años incluye  ISAR de los distintos servicios.</t>
  </si>
  <si>
    <t xml:space="preserve"> - A partir del año 2005 se aplica un nuevo clasificador presupuestario y los fondos ISAR están incorporados en las iniciativas de Inversión de fondos sectoriales.</t>
  </si>
  <si>
    <t>METRO</t>
  </si>
  <si>
    <t>Anexo 1</t>
  </si>
  <si>
    <t>Anexo 2</t>
  </si>
  <si>
    <t>ANEXOS EMPRESAS DEL ESTADO</t>
  </si>
  <si>
    <t>(1) Incluye ISAR MOP, ISAR MINVU, ISAR SALUD, ISAR FOSIS, ISAR Instituto Nacional de Deportes,</t>
  </si>
  <si>
    <t>(1) Elaboración propia a partir de información que incluye Convenios de Programación del MINVU, MOP y MINSAL</t>
  </si>
  <si>
    <t>Fuente : Elaboración propia a partir de información de CORFO, Sistema de Empresas- SEP y Dirección de Empresas CORFO.</t>
  </si>
  <si>
    <t>Anexo 3</t>
  </si>
  <si>
    <t>Anexo 4</t>
  </si>
  <si>
    <t>&lt;Volver&gt;</t>
  </si>
  <si>
    <t>2004 (2) (3)</t>
  </si>
  <si>
    <t>AÑO</t>
  </si>
  <si>
    <t>INDICE</t>
  </si>
  <si>
    <t>INVERSIÓN SECTORIAL DE ASIGNACIÓN REGIONAL</t>
  </si>
  <si>
    <t>TOTAL INVERSIÓN DE NIVEL REGIONAL (estructura porcentual)</t>
  </si>
  <si>
    <t>Cuadro 52</t>
  </si>
  <si>
    <t>pendientes del año anterior. Desde el año 2003 la línea ISAR fue transferida a los Gobiernos contratos Regionales.</t>
  </si>
  <si>
    <t>Clasificador de Ingresos y Gastos, estos proyectos fueron incluidos en transferencias de Capital al Ministerio del Interior, como Provisiones FNDR.</t>
  </si>
  <si>
    <t>ÍNDICE DE COSTO DE EDIFICACIÓN TIPO MEDIO (I.C.E).CÁMARA CHILENA DE LA CONSTRUCCIÓN</t>
  </si>
  <si>
    <t>Fuente : Ministerio de Hacienda, Dirección de Presupuestos.</t>
  </si>
  <si>
    <t>2011 (2)</t>
  </si>
  <si>
    <t>Fuente : FOSIS y Ministerio del Interior, Subsecretaría de Desarrollo Regional, División de Desarrollo Regional.</t>
  </si>
  <si>
    <t>Cuadro 53</t>
  </si>
  <si>
    <t>2005 (2)</t>
  </si>
  <si>
    <t>MINISTERIO DEL INTERIOR Y SEGURIDAD PÚBLICA (incluye FONDO SOCIAL)</t>
  </si>
  <si>
    <t>2001 (2)</t>
  </si>
  <si>
    <t>2011 (4)</t>
  </si>
  <si>
    <t>MUNICIPIOS</t>
  </si>
  <si>
    <t xml:space="preserve">INVERSIÓN PÚBLICA EFECTIVA DE MUNICIPALIDADES </t>
  </si>
  <si>
    <t>REGIÓN DEL MAULE</t>
  </si>
  <si>
    <t>REGIÓN DE O'HIGGINS</t>
  </si>
  <si>
    <t>REGIÓN DE ARICA Y PARINACOTA</t>
  </si>
  <si>
    <t>REGIÓN DE ANTOFAGASTA</t>
  </si>
  <si>
    <t>REGIÓN DE ATACAMA</t>
  </si>
  <si>
    <t>REGIÓN DE COQUIMBO</t>
  </si>
  <si>
    <t>REGIÓN DE VALPARAÍSO</t>
  </si>
  <si>
    <t>REGIÓN DEL BIOBÍO</t>
  </si>
  <si>
    <t>REGIÓN DE LA ARAUCANÍA</t>
  </si>
  <si>
    <t>REGIÓN DE LOS RÍOS</t>
  </si>
  <si>
    <t>REGIÓN DE LOS LAGOS</t>
  </si>
  <si>
    <t>REGIÓN DE AYSÉN</t>
  </si>
  <si>
    <t>REGIÓN DE MAGALLANES</t>
  </si>
  <si>
    <t>I N D I C E   I N V E R S I Ó N   R E G I O N A L</t>
  </si>
  <si>
    <t>REGIÓN DE TARAPACÁ</t>
  </si>
  <si>
    <t>REGIÓN METROPOLITANA DE SANTIAGO</t>
  </si>
  <si>
    <t>I N D I C E    I N V E R S I Ó N    M U N I C I P A L</t>
  </si>
  <si>
    <t xml:space="preserve"> - En todos los años el ítem 75 Carretera Austral se regionalizó en la región de Los Lagos y la región de Aysén del Gral. Carlos Ibañez del Campo.</t>
  </si>
  <si>
    <t>($ de cada año)</t>
  </si>
  <si>
    <t xml:space="preserve">y el Programa de Mejoramiento Urbano y Equipamiento Comunal,que a partir del año 2005 pasa a ser Tranferencias de Capital a Municipalidades, </t>
  </si>
  <si>
    <t>(1) La baja del Gasto ISAR del año 2003 se explica porque sólo se cancelaron arrastres de ISAR</t>
  </si>
  <si>
    <t xml:space="preserve"> (1) A partir del año 2002 el presupuesto ISAR fue eliminado del Sector Salud, incorporándose desde el año 2002 y hasta el año 2005 íntegramente al Presupuesto del</t>
  </si>
  <si>
    <t>Comunal ya que deja de ser IRAL y pasa a ser Transferencias de Capital a Municipalidades.</t>
  </si>
  <si>
    <t>Fuente : Elaboración propia a partir de información del Ministerio de Hacienda, Dirección de Presupuestos.</t>
  </si>
  <si>
    <t>2013 (1)</t>
  </si>
  <si>
    <t xml:space="preserve"> (2) La serie no considera la inversión del Metro y sanitarias en todo el periodo. Los cuadros correspondientes se encuentran en anexos.</t>
  </si>
  <si>
    <t>Fuente:  Metro S.A. Gerencia Planificación y Control de Gestión</t>
  </si>
  <si>
    <t>(1) Desde el año 2001 las empresas ESSEL ( Región O'Higgins) y ESSBIO ( Región del Biobío) tienen una participación minoritaria del Estado.</t>
  </si>
  <si>
    <t>(2) A contar de febrero de 2003 el nuevo operador de  EMSSA ( Región de Aisén), es Aguas Patagonia de Aisén S.A.</t>
  </si>
  <si>
    <t>(3) A contar del año 2004 los derechos de explotación de las concesiones de ESSCO S. A. (Región de Coquimbo) pasan a ser operadas por privados. La empresa es Aguas del Valle S. A.</t>
  </si>
  <si>
    <t xml:space="preserve">(4) Según aclara la fuente desde el año 2005 no se dispone de información , por cuanto en el transcurso del año 2004 se completó el Proceso de Transferencia del Derecho de Explotación de </t>
  </si>
  <si>
    <t>2004 (3) (4)</t>
  </si>
  <si>
    <t>INVERSIÓN PÚBLICA EFECTIVA SECTORIAL</t>
  </si>
  <si>
    <t>General Lagos</t>
  </si>
  <si>
    <t>Camiña</t>
  </si>
  <si>
    <t>Iquique</t>
  </si>
  <si>
    <t>Ollague</t>
  </si>
  <si>
    <t>San Pedro de Atacama</t>
  </si>
  <si>
    <t>Taltal</t>
  </si>
  <si>
    <t>Alto del Carmen</t>
  </si>
  <si>
    <t>Caldera</t>
  </si>
  <si>
    <t>Copiapó</t>
  </si>
  <si>
    <t>Freirina</t>
  </si>
  <si>
    <t>Huasco</t>
  </si>
  <si>
    <t>Tierra Amarilla</t>
  </si>
  <si>
    <t>Vallenar</t>
  </si>
  <si>
    <t>Andacollo</t>
  </si>
  <si>
    <t>Canela</t>
  </si>
  <si>
    <t>Combarbalá</t>
  </si>
  <si>
    <t>Illapel</t>
  </si>
  <si>
    <t>La Higuera</t>
  </si>
  <si>
    <t>La Serena</t>
  </si>
  <si>
    <t>Los Vilos</t>
  </si>
  <si>
    <t>Monte Patria</t>
  </si>
  <si>
    <t>Ovalle</t>
  </si>
  <si>
    <t>Paihuano</t>
  </si>
  <si>
    <t>Punitaqui</t>
  </si>
  <si>
    <t>Río Hurtado</t>
  </si>
  <si>
    <t>Salamanca</t>
  </si>
  <si>
    <t>Vicuña</t>
  </si>
  <si>
    <t>Cabildo</t>
  </si>
  <si>
    <t>Cartagena</t>
  </si>
  <si>
    <t>Casablanca</t>
  </si>
  <si>
    <t>Catemu</t>
  </si>
  <si>
    <t>El Quisco</t>
  </si>
  <si>
    <t>El Tabo</t>
  </si>
  <si>
    <t>Hijuelas</t>
  </si>
  <si>
    <t>Isla de Pascua</t>
  </si>
  <si>
    <t>La Calera</t>
  </si>
  <si>
    <t>Limache</t>
  </si>
  <si>
    <t>Llayllay</t>
  </si>
  <si>
    <t>Los Andes</t>
  </si>
  <si>
    <t>Olmué</t>
  </si>
  <si>
    <t>Panquehue</t>
  </si>
  <si>
    <t>Petorca</t>
  </si>
  <si>
    <t>Putaendo</t>
  </si>
  <si>
    <t>Quilpué</t>
  </si>
  <si>
    <t>Quintero</t>
  </si>
  <si>
    <t>San Antonio</t>
  </si>
  <si>
    <t>San Esteban</t>
  </si>
  <si>
    <t>Santa María</t>
  </si>
  <si>
    <t>Santo Domingo</t>
  </si>
  <si>
    <t>Villa Alemana</t>
  </si>
  <si>
    <t>Viña del Mar</t>
  </si>
  <si>
    <t>Zapallar</t>
  </si>
  <si>
    <t>Buin</t>
  </si>
  <si>
    <t>Cerrillos</t>
  </si>
  <si>
    <t>Colina</t>
  </si>
  <si>
    <t>El Bosque</t>
  </si>
  <si>
    <t>Huechuraba</t>
  </si>
  <si>
    <t>La Cisterna</t>
  </si>
  <si>
    <t>La Florida</t>
  </si>
  <si>
    <t>La Pintana</t>
  </si>
  <si>
    <t>La Reina</t>
  </si>
  <si>
    <t>Las Condes</t>
  </si>
  <si>
    <t>Lo Barnechea</t>
  </si>
  <si>
    <t>Lo Espejo</t>
  </si>
  <si>
    <t>Lo Prado</t>
  </si>
  <si>
    <t>Macul</t>
  </si>
  <si>
    <t>Maipú</t>
  </si>
  <si>
    <t>María Pinto</t>
  </si>
  <si>
    <t>Melipilla</t>
  </si>
  <si>
    <t>Ñuñoa</t>
  </si>
  <si>
    <t>Padre Hurtado</t>
  </si>
  <si>
    <t>Paine</t>
  </si>
  <si>
    <t>Peñalolén</t>
  </si>
  <si>
    <t>Pirque</t>
  </si>
  <si>
    <t>Providencia</t>
  </si>
  <si>
    <t>Pudahuel</t>
  </si>
  <si>
    <t>Puente Alto</t>
  </si>
  <si>
    <t>Quinta Normal</t>
  </si>
  <si>
    <t>Renca</t>
  </si>
  <si>
    <t>San Joaquín</t>
  </si>
  <si>
    <t>Santiago</t>
  </si>
  <si>
    <t>Talagante</t>
  </si>
  <si>
    <t>Vitacura</t>
  </si>
  <si>
    <t>Chépica</t>
  </si>
  <si>
    <t>Codegua</t>
  </si>
  <si>
    <t>Coinco</t>
  </si>
  <si>
    <t>Coltauco</t>
  </si>
  <si>
    <t>Doñihue</t>
  </si>
  <si>
    <t>La Estrella</t>
  </si>
  <si>
    <t>Las Cabras</t>
  </si>
  <si>
    <t>Litueche</t>
  </si>
  <si>
    <t>Olivar</t>
  </si>
  <si>
    <t>Palmilla</t>
  </si>
  <si>
    <t>Paredones</t>
  </si>
  <si>
    <t>Peralillo</t>
  </si>
  <si>
    <t>Peumo</t>
  </si>
  <si>
    <t>Pichidegua</t>
  </si>
  <si>
    <t>Pumanque</t>
  </si>
  <si>
    <t>Rancagua</t>
  </si>
  <si>
    <t>Rengo</t>
  </si>
  <si>
    <t>Requinoa</t>
  </si>
  <si>
    <t>San Fernando</t>
  </si>
  <si>
    <t>San Vicente</t>
  </si>
  <si>
    <t>Cauquenes</t>
  </si>
  <si>
    <t>Chanco</t>
  </si>
  <si>
    <t>Colbún</t>
  </si>
  <si>
    <t>Constitución</t>
  </si>
  <si>
    <t>Curepto</t>
  </si>
  <si>
    <t>Curicó</t>
  </si>
  <si>
    <t>Empedrado</t>
  </si>
  <si>
    <t>Hualañé</t>
  </si>
  <si>
    <t>Licantén</t>
  </si>
  <si>
    <t>Linares</t>
  </si>
  <si>
    <t>Molina</t>
  </si>
  <si>
    <t>Parral</t>
  </si>
  <si>
    <t>Pelluhue</t>
  </si>
  <si>
    <t>Pencahue</t>
  </si>
  <si>
    <t>Rauco</t>
  </si>
  <si>
    <t>Retiro</t>
  </si>
  <si>
    <t>Río Claro</t>
  </si>
  <si>
    <t>Romeral</t>
  </si>
  <si>
    <t>Sagrada Familia</t>
  </si>
  <si>
    <t>San Rafael</t>
  </si>
  <si>
    <t>Talca</t>
  </si>
  <si>
    <t>Teno</t>
  </si>
  <si>
    <t>Villa Alegre</t>
  </si>
  <si>
    <t>Antuco</t>
  </si>
  <si>
    <t>Arauco</t>
  </si>
  <si>
    <t>Chiguayante</t>
  </si>
  <si>
    <t>Coelemu</t>
  </si>
  <si>
    <t>Coihueco</t>
  </si>
  <si>
    <t>Coronel</t>
  </si>
  <si>
    <t>El Carmen</t>
  </si>
  <si>
    <t>Laja</t>
  </si>
  <si>
    <t>Lebu</t>
  </si>
  <si>
    <t>Los Ángeles</t>
  </si>
  <si>
    <t>Mulchén</t>
  </si>
  <si>
    <t>Ninhue</t>
  </si>
  <si>
    <t>Pemuco</t>
  </si>
  <si>
    <t>Penco</t>
  </si>
  <si>
    <t>Portezuelo</t>
  </si>
  <si>
    <t>Quirihue</t>
  </si>
  <si>
    <t>San Nicolás</t>
  </si>
  <si>
    <t>San Rosendo</t>
  </si>
  <si>
    <t>Santa Bárbara</t>
  </si>
  <si>
    <t>Santa Juana</t>
  </si>
  <si>
    <t>Talcahuano</t>
  </si>
  <si>
    <t>Tomé</t>
  </si>
  <si>
    <t>Tucapel</t>
  </si>
  <si>
    <t>Angol</t>
  </si>
  <si>
    <t>Carahue</t>
  </si>
  <si>
    <t>Cholchol</t>
  </si>
  <si>
    <t>Collipulli</t>
  </si>
  <si>
    <t>Cunco</t>
  </si>
  <si>
    <t>Curacautín</t>
  </si>
  <si>
    <t>Ercilla</t>
  </si>
  <si>
    <t>Galvarino</t>
  </si>
  <si>
    <t>Gorbea</t>
  </si>
  <si>
    <t>Lautaro</t>
  </si>
  <si>
    <t>Loncoche</t>
  </si>
  <si>
    <t>Lonquimay</t>
  </si>
  <si>
    <t>Los Sauces</t>
  </si>
  <si>
    <t>Lumaco</t>
  </si>
  <si>
    <t>Melipeuco</t>
  </si>
  <si>
    <t>Nueva Imperial</t>
  </si>
  <si>
    <t>Perquenco</t>
  </si>
  <si>
    <t>Pitrufquén</t>
  </si>
  <si>
    <t>Pucón</t>
  </si>
  <si>
    <t>Renaico</t>
  </si>
  <si>
    <t>Saavedra</t>
  </si>
  <si>
    <t>Teodoro Schmidt</t>
  </si>
  <si>
    <t>Toltén</t>
  </si>
  <si>
    <t>Villarrica</t>
  </si>
  <si>
    <t>Corral</t>
  </si>
  <si>
    <t>Futrono</t>
  </si>
  <si>
    <t>La Unión</t>
  </si>
  <si>
    <t>Lago Ranco</t>
  </si>
  <si>
    <t>Lanco</t>
  </si>
  <si>
    <t>Máfil</t>
  </si>
  <si>
    <t>Mariquina</t>
  </si>
  <si>
    <t>Río Bueno</t>
  </si>
  <si>
    <t>Valdivia</t>
  </si>
  <si>
    <t>Ancud</t>
  </si>
  <si>
    <t>Calbuco</t>
  </si>
  <si>
    <t>Castro</t>
  </si>
  <si>
    <t>Chaitén</t>
  </si>
  <si>
    <t>Chonchi</t>
  </si>
  <si>
    <t>Curaco de Vélez</t>
  </si>
  <si>
    <t>Dalcahue</t>
  </si>
  <si>
    <t>Fresia</t>
  </si>
  <si>
    <t>Hualaihué</t>
  </si>
  <si>
    <t>Osorno</t>
  </si>
  <si>
    <t>Puerto Octay</t>
  </si>
  <si>
    <t>Puqueldón</t>
  </si>
  <si>
    <t>Purranque</t>
  </si>
  <si>
    <t>Quellón</t>
  </si>
  <si>
    <t>Quinchao</t>
  </si>
  <si>
    <t>Chile chico</t>
  </si>
  <si>
    <t>Cisnes</t>
  </si>
  <si>
    <t>Coyhaique</t>
  </si>
  <si>
    <t>Río Ibáñez</t>
  </si>
  <si>
    <t>Antártica</t>
  </si>
  <si>
    <t>Natales</t>
  </si>
  <si>
    <t>Punta Arenas</t>
  </si>
  <si>
    <t>Timaukel</t>
  </si>
  <si>
    <t>Torres del Paine</t>
  </si>
  <si>
    <t>(2) A partir del 2011 incluye inversión del Fondo Social Presidente de la República y Subtítulo 31 del Ministerio del Interior que incorpora a Carabineros, Policía de Investigaciones, Servicio de Gobierno Interior, ONEMI y SUBDERE.</t>
  </si>
  <si>
    <t>2011 (1)</t>
  </si>
  <si>
    <t>(1) Comprende el Subtítulo 33 Transferencias de Capital que son aportes a favor de organismos públicos o privados con fines de Inversión.</t>
  </si>
  <si>
    <t>No incluye ISAR desde el 2003.</t>
  </si>
  <si>
    <t xml:space="preserve"> (2) Desde el 2001 en adelante no considera la Inversión del Metro y Sanitarias. Su detalle se encuentra en anexos.</t>
  </si>
  <si>
    <t xml:space="preserve">    Incluye:</t>
  </si>
  <si>
    <t xml:space="preserve">             (1) Desde el año 2003 integra inversión en moneda nacional e inversión en US$ transformada a miles de pesos.</t>
  </si>
  <si>
    <t>2000 (1)</t>
  </si>
  <si>
    <t xml:space="preserve">(1) Estimaciones y proyecciones de población de cada una de las 13 Regiones del País, elaboradas mediante el método de "Componentes Multirregionales" para el período 2000-2025. </t>
  </si>
  <si>
    <t>Curacaví</t>
  </si>
  <si>
    <t>El Monte</t>
  </si>
  <si>
    <t>Vilcún</t>
  </si>
  <si>
    <t>Puerto Montt</t>
  </si>
  <si>
    <t>(1) Desde el 2011 incorpora además el Subtítulo 33 Transferencias de Capital que son aportes a favor de organismos públicos o privados con fines de Inversión.</t>
  </si>
  <si>
    <t xml:space="preserve">(1) La Inversión corresponde al Servicio Nacional del Adulto Mayor.
</t>
  </si>
  <si>
    <t xml:space="preserve"> - IRAL </t>
  </si>
  <si>
    <t xml:space="preserve">2015  </t>
  </si>
  <si>
    <t>Tortel</t>
  </si>
  <si>
    <t>Primavera</t>
  </si>
  <si>
    <t>(1) Desde el 2001 al 2010 considera sólo la inversión del Fondo Social Presidente de la República</t>
  </si>
  <si>
    <t>Freire</t>
  </si>
  <si>
    <t>Traiguén</t>
  </si>
  <si>
    <t>Fuente : Elaboración propia a partir de información del Ministerio de Hacienda, Dirección de Presupuestos y Ministerio del Interior.</t>
  </si>
  <si>
    <t xml:space="preserve">(3) Desde el año 2005 no se considera lo ejecutado por Leasing. </t>
  </si>
  <si>
    <r>
      <rPr>
        <b/>
        <sz val="10"/>
        <color rgb="FF0070C0"/>
        <rFont val="Arial"/>
        <family val="2"/>
      </rPr>
      <t xml:space="preserve">Cuadro 1:   </t>
    </r>
    <r>
      <rPr>
        <b/>
        <sz val="9"/>
        <color rgb="FF0070C0"/>
        <rFont val="Arial"/>
        <family val="2"/>
      </rPr>
      <t xml:space="preserve"> </t>
    </r>
    <r>
      <rPr>
        <b/>
        <u/>
        <sz val="10"/>
        <color rgb="FF0070C0"/>
        <rFont val="Arial"/>
        <family val="2"/>
      </rPr>
      <t>Inversión Pública Efectiva Total</t>
    </r>
  </si>
  <si>
    <r>
      <rPr>
        <sz val="10"/>
        <color rgb="FF0070C0"/>
        <rFont val="Arial"/>
        <family val="2"/>
      </rPr>
      <t xml:space="preserve">Cuadro 2:     </t>
    </r>
    <r>
      <rPr>
        <u/>
        <sz val="10"/>
        <color rgb="FF0070C0"/>
        <rFont val="Arial"/>
        <family val="2"/>
      </rPr>
      <t>Inversión Pública Efectiva Total  (estructura porcentual)</t>
    </r>
  </si>
  <si>
    <r>
      <rPr>
        <sz val="10"/>
        <color rgb="FF0070C0"/>
        <rFont val="Arial"/>
        <family val="2"/>
      </rPr>
      <t xml:space="preserve">Cuadro 3:     </t>
    </r>
    <r>
      <rPr>
        <u/>
        <sz val="10"/>
        <color rgb="FF0070C0"/>
        <rFont val="Arial"/>
        <family val="2"/>
      </rPr>
      <t>Inversión Pública Efectiva Total  Per Cápita</t>
    </r>
  </si>
  <si>
    <r>
      <rPr>
        <b/>
        <sz val="10"/>
        <color rgb="FF0070C0"/>
        <rFont val="Arial"/>
        <family val="2"/>
      </rPr>
      <t xml:space="preserve">Cuadro 4:   </t>
    </r>
    <r>
      <rPr>
        <b/>
        <sz val="9"/>
        <color rgb="FF0070C0"/>
        <rFont val="Arial"/>
        <family val="2"/>
      </rPr>
      <t xml:space="preserve"> </t>
    </r>
    <r>
      <rPr>
        <b/>
        <u/>
        <sz val="10"/>
        <color rgb="FF0070C0"/>
        <rFont val="Arial"/>
        <family val="2"/>
      </rPr>
      <t>Inversión Pública Efectiva Sectorial Total</t>
    </r>
  </si>
  <si>
    <r>
      <rPr>
        <sz val="10"/>
        <color rgb="FF0070C0"/>
        <rFont val="Arial"/>
        <family val="2"/>
      </rPr>
      <t xml:space="preserve">Cuadro 7:    </t>
    </r>
    <r>
      <rPr>
        <sz val="9"/>
        <color rgb="FF0070C0"/>
        <rFont val="Arial"/>
        <family val="2"/>
      </rPr>
      <t xml:space="preserve"> </t>
    </r>
    <r>
      <rPr>
        <u/>
        <sz val="10"/>
        <color rgb="FF0070C0"/>
        <rFont val="Arial"/>
        <family val="2"/>
      </rPr>
      <t>Inversión Ministerio de Obras Públicas</t>
    </r>
  </si>
  <si>
    <r>
      <rPr>
        <sz val="10"/>
        <color rgb="FF0070C0"/>
        <rFont val="Arial"/>
        <family val="2"/>
      </rPr>
      <t xml:space="preserve">Cuadro 10:   </t>
    </r>
    <r>
      <rPr>
        <u/>
        <sz val="10"/>
        <color rgb="FF0070C0"/>
        <rFont val="Arial"/>
        <family val="2"/>
      </rPr>
      <t>Inversión Ministerio de Educación</t>
    </r>
  </si>
  <si>
    <r>
      <rPr>
        <sz val="10"/>
        <color rgb="FF0070C0"/>
        <rFont val="Arial"/>
        <family val="2"/>
      </rPr>
      <t xml:space="preserve">Cuadro 12:   </t>
    </r>
    <r>
      <rPr>
        <u/>
        <sz val="10"/>
        <color rgb="FF0070C0"/>
        <rFont val="Arial"/>
        <family val="2"/>
      </rPr>
      <t>Inversión Ministerio del Interior y Seguridad Pública</t>
    </r>
  </si>
  <si>
    <r>
      <rPr>
        <sz val="10"/>
        <color rgb="FF0070C0"/>
        <rFont val="Arial"/>
        <family val="2"/>
      </rPr>
      <t xml:space="preserve">Cuadro 13:   </t>
    </r>
    <r>
      <rPr>
        <u/>
        <sz val="10"/>
        <color rgb="FF0070C0"/>
        <rFont val="Arial"/>
        <family val="2"/>
      </rPr>
      <t>Inversión Presidencia de la República</t>
    </r>
  </si>
  <si>
    <r>
      <rPr>
        <sz val="10"/>
        <color rgb="FF0070C0"/>
        <rFont val="Arial"/>
        <family val="2"/>
      </rPr>
      <t xml:space="preserve">Cuadro 14:   </t>
    </r>
    <r>
      <rPr>
        <u/>
        <sz val="10"/>
        <color rgb="FF0070C0"/>
        <rFont val="Arial"/>
        <family val="2"/>
      </rPr>
      <t>Inversión Congreso Nacional</t>
    </r>
  </si>
  <si>
    <r>
      <rPr>
        <sz val="10"/>
        <color rgb="FF0070C0"/>
        <rFont val="Arial"/>
        <family val="2"/>
      </rPr>
      <t xml:space="preserve">Cuadro 15:   </t>
    </r>
    <r>
      <rPr>
        <u/>
        <sz val="10"/>
        <color rgb="FF0070C0"/>
        <rFont val="Arial"/>
        <family val="2"/>
      </rPr>
      <t>Inversión Poder Judicial</t>
    </r>
  </si>
  <si>
    <r>
      <rPr>
        <sz val="10"/>
        <color rgb="FF0070C0"/>
        <rFont val="Arial"/>
        <family val="2"/>
      </rPr>
      <t xml:space="preserve">Cuadro 16:   </t>
    </r>
    <r>
      <rPr>
        <u/>
        <sz val="10"/>
        <color rgb="FF0070C0"/>
        <rFont val="Arial"/>
        <family val="2"/>
      </rPr>
      <t>Inversión Contraloría General de la República</t>
    </r>
  </si>
  <si>
    <r>
      <rPr>
        <sz val="10"/>
        <color rgb="FF0070C0"/>
        <rFont val="Arial"/>
        <family val="2"/>
      </rPr>
      <t xml:space="preserve">Cuadro 17:   </t>
    </r>
    <r>
      <rPr>
        <u/>
        <sz val="10"/>
        <color rgb="FF0070C0"/>
        <rFont val="Arial"/>
        <family val="2"/>
      </rPr>
      <t>Inversión Ministerio de Relaciones Exteriores</t>
    </r>
  </si>
  <si>
    <r>
      <rPr>
        <sz val="10"/>
        <color rgb="FF0070C0"/>
        <rFont val="Arial"/>
        <family val="2"/>
      </rPr>
      <t xml:space="preserve">Cuadro 18:   </t>
    </r>
    <r>
      <rPr>
        <u/>
        <sz val="10"/>
        <color rgb="FF0070C0"/>
        <rFont val="Arial"/>
        <family val="2"/>
      </rPr>
      <t>Inversión Ministerio de Economía, Fomento y Turismo</t>
    </r>
  </si>
  <si>
    <r>
      <rPr>
        <sz val="10"/>
        <color rgb="FF0070C0"/>
        <rFont val="Arial"/>
        <family val="2"/>
      </rPr>
      <t xml:space="preserve">Cuadro 19:   </t>
    </r>
    <r>
      <rPr>
        <u/>
        <sz val="10"/>
        <color rgb="FF0070C0"/>
        <rFont val="Arial"/>
        <family val="2"/>
      </rPr>
      <t>Inversión Ministerio de Hacienda</t>
    </r>
  </si>
  <si>
    <r>
      <rPr>
        <sz val="10"/>
        <color rgb="FF0070C0"/>
        <rFont val="Arial"/>
        <family val="2"/>
      </rPr>
      <t xml:space="preserve">Cuadro 21:   </t>
    </r>
    <r>
      <rPr>
        <u/>
        <sz val="10"/>
        <color rgb="FF0070C0"/>
        <rFont val="Arial"/>
        <family val="2"/>
      </rPr>
      <t>Inversión Ministerio de Defensa Nacional</t>
    </r>
  </si>
  <si>
    <r>
      <rPr>
        <sz val="10"/>
        <color rgb="FF0070C0"/>
        <rFont val="Arial"/>
        <family val="2"/>
      </rPr>
      <t xml:space="preserve">Cuadro 22:   </t>
    </r>
    <r>
      <rPr>
        <u/>
        <sz val="10"/>
        <color rgb="FF0070C0"/>
        <rFont val="Arial"/>
        <family val="2"/>
      </rPr>
      <t>Inversión Ministerio de Agricultura</t>
    </r>
  </si>
  <si>
    <r>
      <rPr>
        <sz val="10"/>
        <color rgb="FF0070C0"/>
        <rFont val="Arial"/>
        <family val="2"/>
      </rPr>
      <t xml:space="preserve">Cuadro 23:   </t>
    </r>
    <r>
      <rPr>
        <u/>
        <sz val="10"/>
        <color rgb="FF0070C0"/>
        <rFont val="Arial"/>
        <family val="2"/>
      </rPr>
      <t>Inversión Ministerio de Bienes Nacionales</t>
    </r>
  </si>
  <si>
    <r>
      <rPr>
        <sz val="10"/>
        <color rgb="FF0070C0"/>
        <rFont val="Arial"/>
        <family val="2"/>
      </rPr>
      <t xml:space="preserve">Cuadro 24:   </t>
    </r>
    <r>
      <rPr>
        <u/>
        <sz val="10"/>
        <color rgb="FF0070C0"/>
        <rFont val="Arial"/>
        <family val="2"/>
      </rPr>
      <t>Inversión Ministerio del Trabajo y Previsión Social</t>
    </r>
  </si>
  <si>
    <r>
      <rPr>
        <sz val="10"/>
        <color rgb="FF0070C0"/>
        <rFont val="Arial"/>
        <family val="2"/>
      </rPr>
      <t xml:space="preserve">Cuadro 25:   </t>
    </r>
    <r>
      <rPr>
        <u/>
        <sz val="10"/>
        <color rgb="FF0070C0"/>
        <rFont val="Arial"/>
        <family val="2"/>
      </rPr>
      <t>Inversión Ministerio de Minería</t>
    </r>
  </si>
  <si>
    <r>
      <rPr>
        <sz val="10"/>
        <color rgb="FF0070C0"/>
        <rFont val="Arial"/>
        <family val="2"/>
      </rPr>
      <t xml:space="preserve">Cuadro 26:   </t>
    </r>
    <r>
      <rPr>
        <u/>
        <sz val="10"/>
        <color rgb="FF0070C0"/>
        <rFont val="Arial"/>
        <family val="2"/>
      </rPr>
      <t>Inversión Ministerio de Transportes y Telécomunicaciones</t>
    </r>
  </si>
  <si>
    <r>
      <rPr>
        <sz val="10"/>
        <color rgb="FF0070C0"/>
        <rFont val="Arial"/>
        <family val="2"/>
      </rPr>
      <t xml:space="preserve">Cuadro 28:   </t>
    </r>
    <r>
      <rPr>
        <u/>
        <sz val="10"/>
        <color rgb="FF0070C0"/>
        <rFont val="Arial"/>
        <family val="2"/>
      </rPr>
      <t>Inversión Ministerio Secretaría General de la Presidencia de la República</t>
    </r>
  </si>
  <si>
    <r>
      <rPr>
        <sz val="10"/>
        <color rgb="FF0070C0"/>
        <rFont val="Arial"/>
        <family val="2"/>
      </rPr>
      <t xml:space="preserve">Cuadro 29:   </t>
    </r>
    <r>
      <rPr>
        <u/>
        <sz val="10"/>
        <color rgb="FF0070C0"/>
        <rFont val="Arial"/>
        <family val="2"/>
      </rPr>
      <t>Inversión Ministerio Público</t>
    </r>
  </si>
  <si>
    <r>
      <rPr>
        <sz val="10"/>
        <color rgb="FF0070C0"/>
        <rFont val="Arial"/>
        <family val="2"/>
      </rPr>
      <t xml:space="preserve">Cuadro 30:   </t>
    </r>
    <r>
      <rPr>
        <u/>
        <sz val="10"/>
        <color rgb="FF0070C0"/>
        <rFont val="Arial"/>
        <family val="2"/>
      </rPr>
      <t>Inversión Ministerio de Energía</t>
    </r>
  </si>
  <si>
    <r>
      <rPr>
        <sz val="10"/>
        <color rgb="FF0070C0"/>
        <rFont val="Arial"/>
        <family val="2"/>
      </rPr>
      <t xml:space="preserve">Cuadro 31:   </t>
    </r>
    <r>
      <rPr>
        <u/>
        <sz val="10"/>
        <color rgb="FF0070C0"/>
        <rFont val="Arial"/>
        <family val="2"/>
      </rPr>
      <t>Inversión Ministerio del Medio Ambiente</t>
    </r>
  </si>
  <si>
    <r>
      <rPr>
        <sz val="10"/>
        <color rgb="FF0070C0"/>
        <rFont val="Arial"/>
        <family val="2"/>
      </rPr>
      <t xml:space="preserve">Anexo 1:      </t>
    </r>
    <r>
      <rPr>
        <u/>
        <sz val="10"/>
        <color rgb="FF0070C0"/>
        <rFont val="Arial"/>
        <family val="2"/>
      </rPr>
      <t>Metro Santiago</t>
    </r>
  </si>
  <si>
    <r>
      <rPr>
        <sz val="10"/>
        <color rgb="FF0070C0"/>
        <rFont val="Arial"/>
        <family val="2"/>
      </rPr>
      <t xml:space="preserve">Anexo 4:      </t>
    </r>
    <r>
      <rPr>
        <u/>
        <sz val="10"/>
        <color rgb="FF0070C0"/>
        <rFont val="Arial"/>
        <family val="2"/>
      </rPr>
      <t xml:space="preserve">Índice Costo de Edificación tipo Medio (I.C.E). Cámara Chilena de la Construcción </t>
    </r>
  </si>
  <si>
    <r>
      <rPr>
        <sz val="10"/>
        <color rgb="FF0070C0"/>
        <rFont val="Arial"/>
        <family val="2"/>
      </rPr>
      <t xml:space="preserve">                    Cuadro 1:   </t>
    </r>
    <r>
      <rPr>
        <u/>
        <sz val="10"/>
        <color rgb="FF0070C0"/>
        <rFont val="Arial"/>
        <family val="2"/>
      </rPr>
      <t>Inversión Pública Efectiva Total Municipios Región de Arica y Parinacota</t>
    </r>
  </si>
  <si>
    <r>
      <rPr>
        <sz val="10"/>
        <color rgb="FF0070C0"/>
        <rFont val="Arial"/>
        <family val="2"/>
      </rPr>
      <t xml:space="preserve">                    Cuadro 2:   </t>
    </r>
    <r>
      <rPr>
        <u/>
        <sz val="10"/>
        <color rgb="FF0070C0"/>
        <rFont val="Arial"/>
        <family val="2"/>
      </rPr>
      <t>Inversión Pública Efectiva Total Municipios Región de Tarapacá</t>
    </r>
  </si>
  <si>
    <r>
      <rPr>
        <sz val="10"/>
        <color rgb="FF0070C0"/>
        <rFont val="Arial"/>
        <family val="2"/>
      </rPr>
      <t xml:space="preserve">                    Cuadro 3:   </t>
    </r>
    <r>
      <rPr>
        <u/>
        <sz val="10"/>
        <color rgb="FF0070C0"/>
        <rFont val="Arial"/>
        <family val="2"/>
      </rPr>
      <t>Inversión Pública Efectiva Total Municipios Región de Antofagasta</t>
    </r>
  </si>
  <si>
    <r>
      <rPr>
        <sz val="10"/>
        <color rgb="FF0070C0"/>
        <rFont val="Arial"/>
        <family val="2"/>
      </rPr>
      <t xml:space="preserve">                    Cuadro 4:   </t>
    </r>
    <r>
      <rPr>
        <u/>
        <sz val="10"/>
        <color rgb="FF0070C0"/>
        <rFont val="Arial"/>
        <family val="2"/>
      </rPr>
      <t>Inversión Pública Efectiva Total Municipios Región de Atacama</t>
    </r>
  </si>
  <si>
    <r>
      <rPr>
        <sz val="10"/>
        <color rgb="FF0070C0"/>
        <rFont val="Arial"/>
        <family val="2"/>
      </rPr>
      <t xml:space="preserve">                    Cuadro 5:   </t>
    </r>
    <r>
      <rPr>
        <u/>
        <sz val="10"/>
        <color rgb="FF0070C0"/>
        <rFont val="Arial"/>
        <family val="2"/>
      </rPr>
      <t>Inversión Pública Efectiva Total Municipios Región de Coquimbo</t>
    </r>
  </si>
  <si>
    <r>
      <rPr>
        <sz val="10"/>
        <color rgb="FF0070C0"/>
        <rFont val="Arial"/>
        <family val="2"/>
      </rPr>
      <t xml:space="preserve">                    Cuadro 6:   </t>
    </r>
    <r>
      <rPr>
        <u/>
        <sz val="10"/>
        <color rgb="FF0070C0"/>
        <rFont val="Arial"/>
        <family val="2"/>
      </rPr>
      <t>Inversión Pública Efectiva Total Municipios Región de Valparaíso</t>
    </r>
  </si>
  <si>
    <r>
      <rPr>
        <sz val="10"/>
        <color rgb="FF0070C0"/>
        <rFont val="Arial"/>
        <family val="2"/>
      </rPr>
      <t xml:space="preserve">                    Cuadro 7:   </t>
    </r>
    <r>
      <rPr>
        <u/>
        <sz val="10"/>
        <color rgb="FF0070C0"/>
        <rFont val="Arial"/>
        <family val="2"/>
      </rPr>
      <t>Inversión Pública Efectiva Total Municipios Región Metropolitana de Santiago</t>
    </r>
  </si>
  <si>
    <r>
      <rPr>
        <sz val="10"/>
        <color rgb="FF0070C0"/>
        <rFont val="Arial"/>
        <family val="2"/>
      </rPr>
      <t xml:space="preserve">                    Cuadro 8:   </t>
    </r>
    <r>
      <rPr>
        <u/>
        <sz val="10"/>
        <color rgb="FF0070C0"/>
        <rFont val="Arial"/>
        <family val="2"/>
      </rPr>
      <t>Inversión Pública Efectiva Total Municipios Región de O'Higiins</t>
    </r>
  </si>
  <si>
    <t>MINISTERIO DEL DEPORTE</t>
  </si>
  <si>
    <t>San Carlos</t>
  </si>
  <si>
    <t>Guaitecas</t>
  </si>
  <si>
    <t>MINISTERIO DE JUSTICIA Y DERECHOS HUMANOS</t>
  </si>
  <si>
    <t>2001(1)</t>
  </si>
  <si>
    <t>2002(1)</t>
  </si>
  <si>
    <t>2003(1)</t>
  </si>
  <si>
    <t>2004(1)</t>
  </si>
  <si>
    <t>2005(1)</t>
  </si>
  <si>
    <t>2006(1)</t>
  </si>
  <si>
    <t>2007(2)</t>
  </si>
  <si>
    <t>2008(2)</t>
  </si>
  <si>
    <t>2009(2)</t>
  </si>
  <si>
    <t>2010(3)</t>
  </si>
  <si>
    <t>2011(4)</t>
  </si>
  <si>
    <t>2012(5)</t>
  </si>
  <si>
    <t>2013(5)</t>
  </si>
  <si>
    <t>2014(5)</t>
  </si>
  <si>
    <t>2015(6)</t>
  </si>
  <si>
    <t>2016(7)</t>
  </si>
  <si>
    <t>2017(8)</t>
  </si>
  <si>
    <t>(1) Incluye la inversión realizada en los proyectos de Extensión de las Líneas 2 y 5 y la construcción de Línea 4.</t>
  </si>
  <si>
    <t>(2) Incluye la inversión realizada en els proyecto de Extensión Línea 2, Línea 4 y la construcción de extensiones de Línea 5 Maipú y Línea 1 Oriente.</t>
  </si>
  <si>
    <t>(3) Incluye la inversión realizada en el proyecto de Extensión de Línea 1 Oriente y Línea 5 a Maipú, el Proyecto CBTC y la Estación San José de la Estrella.</t>
  </si>
  <si>
    <t>(4) Incluye la inversión realizada en el proyecto de Extensión de Línea 1 Oriente y Lïnea 5 a Maipú, Estación San José de la Estrella y CBTC.</t>
  </si>
  <si>
    <t>(5) Incluye la inversión realizada en el proyecto de Línea 3 y 6, CBTC.</t>
  </si>
  <si>
    <t>(6) Incluye la inversión realizada en el proyecto de Línea 3 y 6, CBTC, 108 coches red neumática y Aire Acondicionado Trenes.</t>
  </si>
  <si>
    <t>(7) Incluye la inversión realizada en el proyecto de Línea 3 y 6, CBTC, 108 coches red neumática y Aire Acondicionado Trenes, Accesibilidad Universal, Integración Trenes NS-16, Plan de Seguridad, Extensiones L2 y L3, Plan de Gestión de Fallas Alto Impacto, Mitigaciones Medioambientales.</t>
  </si>
  <si>
    <t>(8) Incluye la inversión realizada en el proyecto de Línea 3 y 6, CBTC, 108 coches red neumática y Aire Acondicionado Trenes, Accesibilidad Universal, Integración Trenes NS-16, Plan de Seguridad, Extensiones L2 y L3, Plan de Gestión de Fallas Alto Impacto, Mitigaciones Medioambientales, Acceso Nor-Oriente Estación Tobalaba e Intermodal Los Libertadores (diseño).</t>
  </si>
  <si>
    <t>POBLACIÓN PROYECTADA</t>
  </si>
  <si>
    <r>
      <rPr>
        <sz val="10"/>
        <color rgb="FF0070C0"/>
        <rFont val="Arial"/>
        <family val="2"/>
      </rPr>
      <t xml:space="preserve">Cuadro 8:     </t>
    </r>
    <r>
      <rPr>
        <u/>
        <sz val="10"/>
        <color rgb="FF0070C0"/>
        <rFont val="Arial"/>
        <family val="2"/>
      </rPr>
      <t>Inversión Ministerio de Vivienda y Urbanismo</t>
    </r>
  </si>
  <si>
    <r>
      <rPr>
        <sz val="10"/>
        <color rgb="FF0070C0"/>
        <rFont val="Arial"/>
        <family val="2"/>
      </rPr>
      <t xml:space="preserve">Cuadro 9:     </t>
    </r>
    <r>
      <rPr>
        <u/>
        <sz val="10"/>
        <color rgb="FF0070C0"/>
        <rFont val="Arial"/>
        <family val="2"/>
      </rPr>
      <t>Inversión Ministerio de Salud</t>
    </r>
  </si>
  <si>
    <r>
      <rPr>
        <sz val="10"/>
        <color rgb="FF0070C0"/>
        <rFont val="Arial"/>
        <family val="2"/>
      </rPr>
      <t xml:space="preserve">Cuadro 11:   </t>
    </r>
    <r>
      <rPr>
        <u/>
        <sz val="10"/>
        <color rgb="FF0070C0"/>
        <rFont val="Arial"/>
        <family val="2"/>
      </rPr>
      <t>Inversión Ministerio del Deporte</t>
    </r>
  </si>
  <si>
    <r>
      <rPr>
        <sz val="10"/>
        <color rgb="FF0070C0"/>
        <rFont val="Arial"/>
        <family val="2"/>
      </rPr>
      <t xml:space="preserve">Anexo 3:      </t>
    </r>
    <r>
      <rPr>
        <u/>
        <sz val="10"/>
        <color rgb="FF0070C0"/>
        <rFont val="Arial"/>
        <family val="2"/>
      </rPr>
      <t>Población Proyectada (INE)</t>
    </r>
  </si>
  <si>
    <t>(1) El 28 de febrero de 2018 fue publicado en el Diario Oficial el Decreto con Fuerza de Ley (DFL) que permite la implementación del Ministerio de las Culturas, las Artes y el Patrimonio.</t>
  </si>
  <si>
    <t>MINISTERIO DE LAS CULTURAS, LAS ARTES Y EL PATRIMONIO (1)</t>
  </si>
  <si>
    <r>
      <rPr>
        <sz val="10"/>
        <color rgb="FF0070C0"/>
        <rFont val="Arial"/>
        <family val="2"/>
      </rPr>
      <t xml:space="preserve">Cuadro 32:   </t>
    </r>
    <r>
      <rPr>
        <u/>
        <sz val="10"/>
        <color rgb="FF0070C0"/>
        <rFont val="Arial"/>
        <family val="2"/>
      </rPr>
      <t>Inversión Ministerio de las Culturas, las Artes y el Patrimonio</t>
    </r>
  </si>
  <si>
    <r>
      <rPr>
        <b/>
        <sz val="10"/>
        <color rgb="FF0070C0"/>
        <rFont val="Arial"/>
        <family val="2"/>
      </rPr>
      <t xml:space="preserve">Cuadro 33: </t>
    </r>
    <r>
      <rPr>
        <b/>
        <sz val="8"/>
        <color rgb="FF0070C0"/>
        <rFont val="Arial"/>
        <family val="2"/>
      </rPr>
      <t xml:space="preserve"> </t>
    </r>
    <r>
      <rPr>
        <b/>
        <u/>
        <sz val="10"/>
        <color rgb="FF0070C0"/>
        <rFont val="Arial"/>
        <family val="2"/>
      </rPr>
      <t>Total Inversión de Nivel Regional</t>
    </r>
  </si>
  <si>
    <r>
      <rPr>
        <sz val="10"/>
        <color rgb="FF0070C0"/>
        <rFont val="Arial"/>
        <family val="2"/>
      </rPr>
      <t xml:space="preserve">Cuadro 34:   </t>
    </r>
    <r>
      <rPr>
        <u/>
        <sz val="10"/>
        <color rgb="FF0070C0"/>
        <rFont val="Arial"/>
        <family val="2"/>
      </rPr>
      <t>Total Inversión de Nivel Regional (estructura porcentual)</t>
    </r>
  </si>
  <si>
    <r>
      <rPr>
        <sz val="10"/>
        <color rgb="FF0070C0"/>
        <rFont val="Arial"/>
        <family val="2"/>
      </rPr>
      <t xml:space="preserve">Cuadro 35:   </t>
    </r>
    <r>
      <rPr>
        <u/>
        <sz val="10"/>
        <color rgb="FF0070C0"/>
        <rFont val="Arial"/>
        <family val="2"/>
      </rPr>
      <t>Inversión Total Inversión de Nivel Regional Per Cápita</t>
    </r>
  </si>
  <si>
    <r>
      <rPr>
        <sz val="10"/>
        <color rgb="FF0070C0"/>
        <rFont val="Arial"/>
        <family val="2"/>
      </rPr>
      <t xml:space="preserve">Cuadro 36:   </t>
    </r>
    <r>
      <rPr>
        <u/>
        <sz val="10"/>
        <color rgb="FF0070C0"/>
        <rFont val="Arial"/>
        <family val="2"/>
      </rPr>
      <t>Inversión Sectorial de Asignación Regional ( ISAR )</t>
    </r>
  </si>
  <si>
    <r>
      <rPr>
        <sz val="10"/>
        <color rgb="FF0070C0"/>
        <rFont val="Arial"/>
        <family val="2"/>
      </rPr>
      <t xml:space="preserve">Cuadro 37:   </t>
    </r>
    <r>
      <rPr>
        <u/>
        <sz val="10"/>
        <color rgb="FF0070C0"/>
        <rFont val="Arial"/>
        <family val="2"/>
      </rPr>
      <t>ISAR Ministerio de Obras Públicas</t>
    </r>
  </si>
  <si>
    <r>
      <rPr>
        <sz val="10"/>
        <color rgb="FF0070C0"/>
        <rFont val="Arial"/>
        <family val="2"/>
      </rPr>
      <t xml:space="preserve">Cuadro 38:   </t>
    </r>
    <r>
      <rPr>
        <u/>
        <sz val="10"/>
        <color rgb="FF0070C0"/>
        <rFont val="Arial"/>
        <family val="2"/>
      </rPr>
      <t>ISAR Ministerio de Vivienda y Urbanismo</t>
    </r>
  </si>
  <si>
    <r>
      <rPr>
        <sz val="10"/>
        <color rgb="FF0070C0"/>
        <rFont val="Arial"/>
        <family val="2"/>
      </rPr>
      <t xml:space="preserve">Cuadro 39:   </t>
    </r>
    <r>
      <rPr>
        <u/>
        <sz val="10"/>
        <color rgb="FF0070C0"/>
        <rFont val="Arial"/>
        <family val="2"/>
      </rPr>
      <t>ISAR Ministerio de Salud</t>
    </r>
  </si>
  <si>
    <r>
      <rPr>
        <sz val="10"/>
        <color rgb="FF0070C0"/>
        <rFont val="Arial"/>
        <family val="2"/>
      </rPr>
      <t xml:space="preserve">Cuadro 40:   </t>
    </r>
    <r>
      <rPr>
        <u/>
        <sz val="10"/>
        <color rgb="FF0070C0"/>
        <rFont val="Arial"/>
        <family val="2"/>
      </rPr>
      <t>ISAR FOSIS</t>
    </r>
  </si>
  <si>
    <r>
      <rPr>
        <sz val="10"/>
        <color rgb="FF0070C0"/>
        <rFont val="Arial"/>
        <family val="2"/>
      </rPr>
      <t xml:space="preserve">Cuadro 41:   </t>
    </r>
    <r>
      <rPr>
        <u/>
        <sz val="10"/>
        <color rgb="FF0070C0"/>
        <rFont val="Arial"/>
        <family val="2"/>
      </rPr>
      <t>ISAR Ministerio Secretaría General de Gobierno (Instituto Nacional de Deportes)</t>
    </r>
  </si>
  <si>
    <r>
      <rPr>
        <sz val="10"/>
        <color rgb="FF0070C0"/>
        <rFont val="Arial"/>
        <family val="2"/>
      </rPr>
      <t xml:space="preserve">Cuadro 42:   </t>
    </r>
    <r>
      <rPr>
        <u/>
        <sz val="10"/>
        <color rgb="FF0070C0"/>
        <rFont val="Arial"/>
        <family val="2"/>
      </rPr>
      <t>ISAR Programa de Mejoramiento de Barrios y Lotes con Servicios</t>
    </r>
  </si>
  <si>
    <r>
      <rPr>
        <sz val="10"/>
        <color rgb="FF0070C0"/>
        <rFont val="Arial"/>
        <family val="2"/>
      </rPr>
      <t xml:space="preserve">Cuadro 43:   </t>
    </r>
    <r>
      <rPr>
        <u/>
        <sz val="10"/>
        <color rgb="FF0070C0"/>
        <rFont val="Arial"/>
        <family val="2"/>
      </rPr>
      <t>Inversión Regional de Asignación Local (IRAL)</t>
    </r>
  </si>
  <si>
    <r>
      <rPr>
        <sz val="10"/>
        <color rgb="FF0070C0"/>
        <rFont val="Arial"/>
        <family val="2"/>
      </rPr>
      <t xml:space="preserve">Cuadro 46:   </t>
    </r>
    <r>
      <rPr>
        <u/>
        <sz val="10"/>
        <color rgb="FF0070C0"/>
        <rFont val="Arial"/>
        <family val="2"/>
      </rPr>
      <t>Inversión Pública Efectiva Fondo Nacional de Desarrollo Regional (FNDR)</t>
    </r>
  </si>
  <si>
    <r>
      <rPr>
        <sz val="10"/>
        <color rgb="FF0070C0"/>
        <rFont val="Arial"/>
        <family val="2"/>
      </rPr>
      <t xml:space="preserve">Cuadro 47:   </t>
    </r>
    <r>
      <rPr>
        <u/>
        <sz val="10"/>
        <color rgb="FF0070C0"/>
        <rFont val="Arial"/>
        <family val="2"/>
      </rPr>
      <t>Inversión Pública Efectiva Fondo Nacional de Desarrollo Regional (estructura Porcentual)</t>
    </r>
  </si>
  <si>
    <r>
      <rPr>
        <sz val="10"/>
        <color rgb="FF0070C0"/>
        <rFont val="Arial"/>
        <family val="2"/>
      </rPr>
      <t xml:space="preserve">Cuadro 48:   </t>
    </r>
    <r>
      <rPr>
        <u/>
        <sz val="10"/>
        <color rgb="FF0070C0"/>
        <rFont val="Arial"/>
        <family val="2"/>
      </rPr>
      <t>Inversión Pública Efectiva Fondo Nacional de Desarrollo Regional Per Cápita</t>
    </r>
  </si>
  <si>
    <r>
      <rPr>
        <sz val="10"/>
        <color rgb="FF0070C0"/>
        <rFont val="Arial"/>
        <family val="2"/>
      </rPr>
      <t xml:space="preserve">Cuadro 49:   </t>
    </r>
    <r>
      <rPr>
        <u/>
        <sz val="10"/>
        <color rgb="FF0070C0"/>
        <rFont val="Arial"/>
        <family val="2"/>
      </rPr>
      <t>Total Inversión Convenios de Programación</t>
    </r>
  </si>
  <si>
    <r>
      <rPr>
        <sz val="10"/>
        <color rgb="FF0070C0"/>
        <rFont val="Arial"/>
        <family val="2"/>
      </rPr>
      <t xml:space="preserve">Cuadro 50:   </t>
    </r>
    <r>
      <rPr>
        <u/>
        <sz val="10"/>
        <color rgb="FF0070C0"/>
        <rFont val="Arial"/>
        <family val="2"/>
      </rPr>
      <t>Inversión Convenios de Programación Ministerio de Obras Públicas</t>
    </r>
  </si>
  <si>
    <r>
      <rPr>
        <sz val="10"/>
        <color rgb="FF0070C0"/>
        <rFont val="Arial"/>
        <family val="2"/>
      </rPr>
      <t xml:space="preserve">Cuadro 51:   </t>
    </r>
    <r>
      <rPr>
        <u/>
        <sz val="10"/>
        <color rgb="FF0070C0"/>
        <rFont val="Arial"/>
        <family val="2"/>
      </rPr>
      <t>Inversión Convenios de Programación Ministerio de Vivienda y Urbanismo</t>
    </r>
  </si>
  <si>
    <r>
      <rPr>
        <sz val="10"/>
        <color rgb="FF0070C0"/>
        <rFont val="Arial"/>
        <family val="2"/>
      </rPr>
      <t xml:space="preserve">Cuadro 52:   </t>
    </r>
    <r>
      <rPr>
        <u/>
        <sz val="10"/>
        <color rgb="FF0070C0"/>
        <rFont val="Arial"/>
        <family val="2"/>
      </rPr>
      <t>Inversión Convenios de Programación Ministerio de Salud</t>
    </r>
  </si>
  <si>
    <r>
      <rPr>
        <b/>
        <sz val="10"/>
        <color rgb="FF0070C0"/>
        <rFont val="Arial"/>
        <family val="2"/>
      </rPr>
      <t xml:space="preserve">Cuadro 53:  </t>
    </r>
    <r>
      <rPr>
        <b/>
        <u/>
        <sz val="10"/>
        <color rgb="FF0070C0"/>
        <rFont val="Arial"/>
        <family val="2"/>
      </rPr>
      <t>Inversión Pública Efectiva Municipal</t>
    </r>
  </si>
  <si>
    <r>
      <rPr>
        <sz val="10"/>
        <color rgb="FF0070C0"/>
        <rFont val="Arial"/>
        <family val="2"/>
      </rPr>
      <t xml:space="preserve">Cuadro 54:   </t>
    </r>
    <r>
      <rPr>
        <u/>
        <sz val="10"/>
        <color rgb="FF0070C0"/>
        <rFont val="Arial"/>
        <family val="2"/>
      </rPr>
      <t>Inversión Pública Efectiva Municipal Per Cápita</t>
    </r>
  </si>
  <si>
    <t>Cuadro 54</t>
  </si>
  <si>
    <t>(9)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y Cocheras Vespucio Norte.</t>
  </si>
  <si>
    <t>2018(9)</t>
  </si>
  <si>
    <t xml:space="preserve"> - Los años 1999 al 2004 no incluyen Programa de Mejoramiento de Barrios y Lotes con Servicios, y Programa de Mejoramiento Urbano y Comunal debido a que a partir del año 1993 corresponden a ISAR e IRAL que se presenta en forma separada.</t>
  </si>
  <si>
    <t>Nota: Se excluye la Inversión de los Gobiernos Regionales.</t>
  </si>
  <si>
    <t>María Elena</t>
  </si>
  <si>
    <t>Mejillones</t>
  </si>
  <si>
    <t>Tocopilla</t>
  </si>
  <si>
    <t>La Ligua</t>
  </si>
  <si>
    <t>Nogales</t>
  </si>
  <si>
    <t>Papudo</t>
  </si>
  <si>
    <t>Contulmo</t>
  </si>
  <si>
    <t>Curarrehue (1)</t>
  </si>
  <si>
    <t>Alto Bíobío</t>
  </si>
  <si>
    <t>Biobío (2)</t>
  </si>
  <si>
    <t>2018 (5)</t>
  </si>
  <si>
    <t>2018 (2)</t>
  </si>
  <si>
    <t>MINISTERIO DE ECONOMÍA, FOMENTO Y TURISMO</t>
  </si>
  <si>
    <r>
      <rPr>
        <sz val="10"/>
        <color rgb="FF0070C0"/>
        <rFont val="Arial"/>
        <family val="2"/>
      </rPr>
      <t xml:space="preserve">Cuadro 20:   </t>
    </r>
    <r>
      <rPr>
        <u/>
        <sz val="10"/>
        <color rgb="FF0070C0"/>
        <rFont val="Arial"/>
        <family val="2"/>
      </rPr>
      <t>Inversión Ministerio de Justicia y Derechos Humanos</t>
    </r>
  </si>
  <si>
    <r>
      <rPr>
        <sz val="10"/>
        <color rgb="FF0070C0"/>
        <rFont val="Arial"/>
        <family val="2"/>
      </rPr>
      <t xml:space="preserve">Cuadro 27:   </t>
    </r>
    <r>
      <rPr>
        <u/>
        <sz val="10"/>
        <color rgb="FF0070C0"/>
        <rFont val="Arial"/>
        <family val="2"/>
      </rPr>
      <t>Inversión Ministerio de Desarrollo Social y Familia (ex MIDEPLAN)</t>
    </r>
  </si>
  <si>
    <t>MINISTERIO DE DESARROLLO SOCIAL Y FAMILIA</t>
  </si>
  <si>
    <t>(2) Al igual que en años anteriores, no contiene la inversión del Subtítulo 31 que corresponde a Convenios de Programación. Ver dato en cuadro N° 50 Convenios de Programación.</t>
  </si>
  <si>
    <t>2010 (2)</t>
  </si>
  <si>
    <t>2012 (2)</t>
  </si>
  <si>
    <t>2013 (2)</t>
  </si>
  <si>
    <t>2014 (2)</t>
  </si>
  <si>
    <t>2015 (2)</t>
  </si>
  <si>
    <t>2016 (2)</t>
  </si>
  <si>
    <t>2017 (2)</t>
  </si>
  <si>
    <t>(5) Al igual que en años anteriores, no contiene la inversión del Subtítulo 31 que corresponde a Convenios de Programación. Ver dato en cuadro N° 51 Convenios de Programación.</t>
  </si>
  <si>
    <t>2016 (5)</t>
  </si>
  <si>
    <t>2017 (5)</t>
  </si>
  <si>
    <t>2015 (5)</t>
  </si>
  <si>
    <t>2015 (1)</t>
  </si>
  <si>
    <t>2016 (1)</t>
  </si>
  <si>
    <t>Ñuble</t>
  </si>
  <si>
    <t xml:space="preserve">2017 </t>
  </si>
  <si>
    <t xml:space="preserve">2018 </t>
  </si>
  <si>
    <t>(2) A partir de 2002 se considera la públicación del INE 2019 "Estimaciones y proyecciones de la poblácion de Chile 2002-2035 regiones y área urbano rural".</t>
  </si>
  <si>
    <t>REGIÓN DE ÑUBLE</t>
  </si>
  <si>
    <r>
      <rPr>
        <sz val="10"/>
        <color rgb="FF0070C0"/>
        <rFont val="Arial"/>
        <family val="2"/>
      </rPr>
      <t xml:space="preserve">                    Cuadro 11: </t>
    </r>
    <r>
      <rPr>
        <u/>
        <sz val="10"/>
        <color rgb="FF0070C0"/>
        <rFont val="Arial"/>
        <family val="2"/>
      </rPr>
      <t>Inversión Pública Efectiva Total Municipios Región de BioBío</t>
    </r>
  </si>
  <si>
    <r>
      <rPr>
        <sz val="10"/>
        <color rgb="FF0070C0"/>
        <rFont val="Arial"/>
        <family val="2"/>
      </rPr>
      <t xml:space="preserve">                    Cuadro 12: </t>
    </r>
    <r>
      <rPr>
        <u/>
        <sz val="10"/>
        <color rgb="FF0070C0"/>
        <rFont val="Arial"/>
        <family val="2"/>
      </rPr>
      <t>Inversión Pública Efectiva Total Municipios Región de la Araucanía</t>
    </r>
  </si>
  <si>
    <r>
      <rPr>
        <sz val="10"/>
        <color rgb="FF0070C0"/>
        <rFont val="Arial"/>
        <family val="2"/>
      </rPr>
      <t xml:space="preserve">                    Cuadro 13: </t>
    </r>
    <r>
      <rPr>
        <u/>
        <sz val="10"/>
        <color rgb="FF0070C0"/>
        <rFont val="Arial"/>
        <family val="2"/>
      </rPr>
      <t>Inversión Pública Efectiva Total Municipios Región de Los Ríos</t>
    </r>
  </si>
  <si>
    <r>
      <rPr>
        <sz val="10"/>
        <color rgb="FF0070C0"/>
        <rFont val="Arial"/>
        <family val="2"/>
      </rPr>
      <t xml:space="preserve">                    Cuadro 15: </t>
    </r>
    <r>
      <rPr>
        <u/>
        <sz val="10"/>
        <color rgb="FF0070C0"/>
        <rFont val="Arial"/>
        <family val="2"/>
      </rPr>
      <t>Inversión Pública Efectiva Total Municipios Región de Aysén</t>
    </r>
  </si>
  <si>
    <r>
      <rPr>
        <sz val="10"/>
        <color rgb="FF0070C0"/>
        <rFont val="Arial"/>
        <family val="2"/>
      </rPr>
      <t xml:space="preserve">                    Cuadro 16: </t>
    </r>
    <r>
      <rPr>
        <u/>
        <sz val="10"/>
        <color rgb="FF0070C0"/>
        <rFont val="Arial"/>
        <family val="2"/>
      </rPr>
      <t>Inversión Pública Efectiva Total Municipios Región de Magallanes</t>
    </r>
  </si>
  <si>
    <r>
      <rPr>
        <sz val="10"/>
        <color rgb="FF0070C0"/>
        <rFont val="Arial"/>
        <family val="2"/>
      </rPr>
      <t xml:space="preserve">                    Cuadro 9:  </t>
    </r>
    <r>
      <rPr>
        <u/>
        <sz val="10"/>
        <color rgb="FF0070C0"/>
        <rFont val="Arial"/>
        <family val="2"/>
      </rPr>
      <t>Inversión Pública Efectiva Total Municipios Región del Maule</t>
    </r>
  </si>
  <si>
    <r>
      <t xml:space="preserve">   </t>
    </r>
    <r>
      <rPr>
        <sz val="10"/>
        <color rgb="FF0070C0"/>
        <rFont val="Arial"/>
        <family val="2"/>
      </rPr>
      <t xml:space="preserve">                 Cuadro 10: </t>
    </r>
    <r>
      <rPr>
        <u/>
        <sz val="10"/>
        <color rgb="FF0070C0"/>
        <rFont val="Arial"/>
        <family val="2"/>
      </rPr>
      <t>Inversión Pública Efectiva Total Municipios Región del Ñuble</t>
    </r>
  </si>
  <si>
    <r>
      <rPr>
        <sz val="10"/>
        <color rgb="FF0070C0"/>
        <rFont val="Arial"/>
        <family val="2"/>
      </rPr>
      <t xml:space="preserve">                    Cuadro 14:</t>
    </r>
    <r>
      <rPr>
        <u/>
        <sz val="10"/>
        <color rgb="FF0070C0"/>
        <rFont val="Arial"/>
        <family val="2"/>
      </rPr>
      <t xml:space="preserve"> Inversión Pública Efectiva Total Municipios Región de Los Lagos</t>
    </r>
  </si>
  <si>
    <t>Huara (1)</t>
  </si>
  <si>
    <t>Calama (1)</t>
  </si>
  <si>
    <t>Algarrobo (1)</t>
  </si>
  <si>
    <t>Malloa (1)</t>
  </si>
  <si>
    <t>Cabrero (1)</t>
  </si>
  <si>
    <t>Los Lagos (1)</t>
  </si>
  <si>
    <t>Aysén (1)</t>
  </si>
  <si>
    <t>Camarones (1)</t>
  </si>
  <si>
    <t>2019 (2)</t>
  </si>
  <si>
    <r>
      <rPr>
        <sz val="10"/>
        <color rgb="FF0070C0"/>
        <rFont val="Arial"/>
        <family val="2"/>
      </rPr>
      <t xml:space="preserve">Cuadro 5:     </t>
    </r>
    <r>
      <rPr>
        <u/>
        <sz val="10"/>
        <color rgb="FF0070C0"/>
        <rFont val="Arial"/>
        <family val="2"/>
      </rPr>
      <t>Inversión Pública Efectiva Sectorial Total  (estructura porcentual)</t>
    </r>
  </si>
  <si>
    <r>
      <rPr>
        <sz val="10"/>
        <color rgb="FF0070C0"/>
        <rFont val="Arial"/>
        <family val="2"/>
      </rPr>
      <t xml:space="preserve">Cuadro 6:     </t>
    </r>
    <r>
      <rPr>
        <u/>
        <sz val="10"/>
        <color rgb="FF0070C0"/>
        <rFont val="Arial"/>
        <family val="2"/>
      </rPr>
      <t>Inversión Pública Efectiva Sectorial Per Cápita</t>
    </r>
  </si>
  <si>
    <r>
      <rPr>
        <sz val="10"/>
        <color rgb="FF0070C0"/>
        <rFont val="Arial"/>
        <family val="2"/>
      </rPr>
      <t xml:space="preserve">Cuadro 44:   </t>
    </r>
    <r>
      <rPr>
        <u/>
        <sz val="10"/>
        <color rgb="FF0070C0"/>
        <rFont val="Arial"/>
        <family val="2"/>
      </rPr>
      <t>Inversión Regional de Asignación Local (IRAL) Programa de Mejoramiento Urbano y Equipamiento Comunal</t>
    </r>
  </si>
  <si>
    <r>
      <rPr>
        <sz val="10"/>
        <color rgb="FF0070C0"/>
        <rFont val="Arial"/>
        <family val="2"/>
      </rPr>
      <t xml:space="preserve">Cuadro 45:   </t>
    </r>
    <r>
      <rPr>
        <u/>
        <sz val="10"/>
        <color rgb="FF0070C0"/>
        <rFont val="Arial"/>
        <family val="2"/>
      </rPr>
      <t>IRAL FOSIS</t>
    </r>
  </si>
  <si>
    <t>(10)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t>
  </si>
  <si>
    <r>
      <rPr>
        <sz val="10"/>
        <color rgb="FF0070C0"/>
        <rFont val="Arial"/>
        <family val="2"/>
      </rPr>
      <t xml:space="preserve">Anexo 2:      </t>
    </r>
    <r>
      <rPr>
        <u/>
        <sz val="10"/>
        <color rgb="FF0070C0"/>
        <rFont val="Arial"/>
        <family val="2"/>
      </rPr>
      <t>Empresas Sanitarias</t>
    </r>
  </si>
  <si>
    <t>Fuente: Elaboración propia a partir de información de Contraloría General de la República e INE ("Estimaciones y proyecciones de la poblácion de Chile 2002-2035 regiones y área urbano rural", 2019).</t>
  </si>
  <si>
    <t>(1) Desde el año 2013 la inversión integra subítulo 29, 31 y 33. Los item considerados del Subtítulo 33 corresponden al 01 "Transferencias al Sector Privado" y 03 "A Otras Entidades Públicas"  (entidades consideradas en la Ley de Presupuestos</t>
  </si>
  <si>
    <t xml:space="preserve">      que no tienen la calidad superior de organismos).</t>
  </si>
  <si>
    <t>(1)  Incluye Subtítulo 31 "Iniciativas de Inversión" de la Subsecretaría de Vivienda y Urbanismo, Programa Asentamientos Precarios y Programa Barrios, más inversión del Subtítulo 33.</t>
  </si>
  <si>
    <t>Departamento de Estudios y Gestión de la Inversión</t>
  </si>
  <si>
    <t>Ministerio de Desarrollo Social y Familia</t>
  </si>
  <si>
    <t xml:space="preserve"> (2)- Desde el año 2005 debido a cambios de metodología en la contabilización de los programas de Mejoramiento de Barrios y Lotes con Servicios ( que a partir del año 2003 opera como provisión FNDR-Programa Mejoramiento de Barrios) y el Programa de Mejoramiento Urbano y Equipamiento Comunal que a partir del año 2005</t>
  </si>
  <si>
    <t>2020 (2)</t>
  </si>
  <si>
    <t>2020 (3)</t>
  </si>
  <si>
    <t>2019(10)</t>
  </si>
  <si>
    <t>2019</t>
  </si>
  <si>
    <t>Pozo Almonte (1)</t>
  </si>
  <si>
    <t>Colchane(1)</t>
  </si>
  <si>
    <t>Calle Larga (1)</t>
  </si>
  <si>
    <t>La Cruz (1)</t>
  </si>
  <si>
    <t>San Felipe (1)</t>
  </si>
  <si>
    <t>Puchuncaví (1)</t>
  </si>
  <si>
    <t>Alhué (1)</t>
  </si>
  <si>
    <t>San Ramón</t>
  </si>
  <si>
    <t>La Granja</t>
  </si>
  <si>
    <t>Marchigue (1)</t>
  </si>
  <si>
    <t>Placilla (1)</t>
  </si>
  <si>
    <t>Bulnes (1)</t>
  </si>
  <si>
    <t>Cobquecura (1)</t>
  </si>
  <si>
    <t>Ránquil (1)</t>
  </si>
  <si>
    <t>Ñiquén (1)</t>
  </si>
  <si>
    <t xml:space="preserve">Concepción </t>
  </si>
  <si>
    <t xml:space="preserve">Florida </t>
  </si>
  <si>
    <t>Cañete (1)</t>
  </si>
  <si>
    <t>Negrete (1)</t>
  </si>
  <si>
    <t>Hualqui (2)</t>
  </si>
  <si>
    <t>Purén (2)</t>
  </si>
  <si>
    <t>Padre Las Casas (1)</t>
  </si>
  <si>
    <t>Llanquihue (2)</t>
  </si>
  <si>
    <t>Queilén (2)</t>
  </si>
  <si>
    <t>Cochamó (1)</t>
  </si>
  <si>
    <t>Río Negro (1)</t>
  </si>
  <si>
    <t xml:space="preserve">Cochrane </t>
  </si>
  <si>
    <t>San Gregorio (1)</t>
  </si>
  <si>
    <t>Notas: (1) - Desde el año 2008 considera los subtítulos 29 " Adquisición de Activos No Financieros" y 31 " Iniciativas de Inversión" de acuerdo a la aplicación en el Sector Municipal para dicho año del decreto N° 854, de 2004 del Ministerio de Hacienda, sobre clasificaciones presupuestarias. Desde el año 2012 contempla la inversión en los Subtítulos 29, 31 y 33.</t>
  </si>
  <si>
    <t xml:space="preserve">(4) Notas de la fuente: </t>
  </si>
  <si>
    <t xml:space="preserve">(4) Desde el año 2019 se integra la inversión pública identificada en el subtítuo 32, referida a Préstamos. </t>
  </si>
  <si>
    <t>2019  (4) (5)</t>
  </si>
  <si>
    <t>2020 (4)(5)</t>
  </si>
  <si>
    <t>(11)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 Proyectos Operacionales y Reconstrucción.</t>
  </si>
  <si>
    <t>2020 (11)</t>
  </si>
  <si>
    <t>Serie de Inversión Pública Regionalizada 2001-2021
(miles de $ de cada año)</t>
  </si>
  <si>
    <t>2021 (2)</t>
  </si>
  <si>
    <t>2021 (4)(5)</t>
  </si>
  <si>
    <t>2021 (4)</t>
  </si>
  <si>
    <t>Fuente: Contraloría General de la República. Estado Analítico de Situación Presupuestaria Sector Municipal.  Incluye información procesada hasta el 14 de febrero de 2022.</t>
  </si>
  <si>
    <t>(1) Municipalidad de Camarones registro a noviembre de 2021.</t>
  </si>
  <si>
    <t>Arica</t>
  </si>
  <si>
    <t xml:space="preserve">Putre </t>
  </si>
  <si>
    <t>Pica</t>
  </si>
  <si>
    <t>Alto Hospicio</t>
  </si>
  <si>
    <t>Sierra Gorda (2)</t>
  </si>
  <si>
    <t>(1) Municipalidad de Calama registro a octubre de 2021.</t>
  </si>
  <si>
    <t>(2) Municipalidad de Sierra Gorda registro a noviembre de 2021.</t>
  </si>
  <si>
    <t xml:space="preserve">Chañaral </t>
  </si>
  <si>
    <t xml:space="preserve">Diego de Almagro </t>
  </si>
  <si>
    <t>Rinconada (2)</t>
  </si>
  <si>
    <t>Concón (1)</t>
  </si>
  <si>
    <t xml:space="preserve">Juan Fernández </t>
  </si>
  <si>
    <t xml:space="preserve">Valparaíso </t>
  </si>
  <si>
    <t>Quillota (1)</t>
  </si>
  <si>
    <t>(1) Municipalidades de Algarrobo, Calle Larga, Concón, La Cruz, Puchuncaví, Quillota y San Felipe registro hasta noviembre de 2021.</t>
  </si>
  <si>
    <t>(2) Municipalidad de Rinconada sin datos para el año 2021.</t>
  </si>
  <si>
    <t xml:space="preserve">Calera de Tango </t>
  </si>
  <si>
    <t>Independencia</t>
  </si>
  <si>
    <t>Cerro Navia (2)</t>
  </si>
  <si>
    <t>Conchalí (2)</t>
  </si>
  <si>
    <t>Estación Central (2)</t>
  </si>
  <si>
    <t>Pedro Aguirre Cerda (2)</t>
  </si>
  <si>
    <t>Quilicura (2)</t>
  </si>
  <si>
    <t>San Miguel (2)</t>
  </si>
  <si>
    <t>San José de Maipo (3)</t>
  </si>
  <si>
    <t>Lampa (2)</t>
  </si>
  <si>
    <t>Tiltil (2)</t>
  </si>
  <si>
    <t>San Bernardo (3)</t>
  </si>
  <si>
    <t>Isla de Maipo (2)</t>
  </si>
  <si>
    <t>Peñaflor (2)</t>
  </si>
  <si>
    <t>San Pedro</t>
  </si>
  <si>
    <t>Recoleta</t>
  </si>
  <si>
    <t>(1) Municipalidad de Alhué sin datos para el año 2021.</t>
  </si>
  <si>
    <t>(2) Municipalidades de Cerro Navia, Conchalí, Estación Central, Isla de Maipo, Lampa, Pedro Aguirre Cerda, Peñaflor, Quilicura, San Miguel y Tiltil registro a noviembre de 2021.</t>
  </si>
  <si>
    <t>Graneros (1)</t>
  </si>
  <si>
    <t>Machalí (1)</t>
  </si>
  <si>
    <t>Chimbarongo (1)</t>
  </si>
  <si>
    <t>Lolol (2)</t>
  </si>
  <si>
    <t>Nancagua (3)</t>
  </si>
  <si>
    <t>Santa Cruz (1)</t>
  </si>
  <si>
    <t xml:space="preserve">Mostazal </t>
  </si>
  <si>
    <t>Navidad</t>
  </si>
  <si>
    <t xml:space="preserve">Pichilemu </t>
  </si>
  <si>
    <t>Quinta de Tilcoco (4)</t>
  </si>
  <si>
    <t>(3) Municipalidad de Nancagua registro a marzo de 2021.</t>
  </si>
  <si>
    <t>(4) Municipalidad de Quinta de Tilcoco sin datos para el año 2021.</t>
  </si>
  <si>
    <t>Longaví</t>
  </si>
  <si>
    <t xml:space="preserve">Pelarco </t>
  </si>
  <si>
    <t>San Clemente (1)</t>
  </si>
  <si>
    <t xml:space="preserve">San Javier </t>
  </si>
  <si>
    <t>Vichuquén</t>
  </si>
  <si>
    <t xml:space="preserve">Yerbas Buenas </t>
  </si>
  <si>
    <t>(1) Municipalidad de San Clemente registro a noviembre de 2021.</t>
  </si>
  <si>
    <t>Pinto (2)</t>
  </si>
  <si>
    <t>Chillán Viejo (1)</t>
  </si>
  <si>
    <t>San Fabián (1)</t>
  </si>
  <si>
    <t>San Ignacio (1)</t>
  </si>
  <si>
    <t xml:space="preserve">Trehuaco </t>
  </si>
  <si>
    <t xml:space="preserve">Yungay </t>
  </si>
  <si>
    <t>Chillán (1)</t>
  </si>
  <si>
    <t>Quillón (1)</t>
  </si>
  <si>
    <t xml:space="preserve">(2) Municipalidad de Pinto registro a julio de 2021. </t>
  </si>
  <si>
    <t>Hualpén (1)</t>
  </si>
  <si>
    <t>Los Álamos (1)</t>
  </si>
  <si>
    <t>Nacimiento (1)</t>
  </si>
  <si>
    <t>Quilaco (1)</t>
  </si>
  <si>
    <t>Quilleco (1)</t>
  </si>
  <si>
    <t>San Pedro de la Paz</t>
  </si>
  <si>
    <t>Tirúa</t>
  </si>
  <si>
    <t>Yumbel (1)</t>
  </si>
  <si>
    <t>Curanilahue</t>
  </si>
  <si>
    <t xml:space="preserve">Lota </t>
  </si>
  <si>
    <t>(2) Municipalidad de Hualqui sin datos para el año 2021.</t>
  </si>
  <si>
    <t xml:space="preserve">Temuco </t>
  </si>
  <si>
    <t>Victoria</t>
  </si>
  <si>
    <t>(1) Municipalidades de Curarrehue y Padre Las Casas registro a noviembre de 2021.</t>
  </si>
  <si>
    <t xml:space="preserve">(2) Municipalidad de Purén sin datos para el año 2021. </t>
  </si>
  <si>
    <t>Paillaco (2)</t>
  </si>
  <si>
    <t>Panguipulli (2)</t>
  </si>
  <si>
    <t>(1) Municipalidad de Los Lagos registro a mayo de 2021.</t>
  </si>
  <si>
    <t>(2) Municipalidades de Paillaco y Panguipulli registro a noviembre de 2021.</t>
  </si>
  <si>
    <t xml:space="preserve">Frutillar </t>
  </si>
  <si>
    <t>Futaleufú (2)</t>
  </si>
  <si>
    <t>Los Muermos (2)</t>
  </si>
  <si>
    <t>Maullín (2)</t>
  </si>
  <si>
    <t>Puerto Varas (2)</t>
  </si>
  <si>
    <t>Quemchi (2)</t>
  </si>
  <si>
    <t>Puyehue (3)</t>
  </si>
  <si>
    <t>San Juan de la Costa (2)</t>
  </si>
  <si>
    <t>San Pablo (2)</t>
  </si>
  <si>
    <t>Palena</t>
  </si>
  <si>
    <t>(1) Municipalidades de Cochamó y Río Negro registro a septiembre de 2021.</t>
  </si>
  <si>
    <t>(2) Municipalidades de Futaleufú, Llanquihue, Los Muermos, Maullín, Puerto Varas, Queilén, Quemchi, San Juan de la Costa y San Pablo registro a noviembre de 2021.</t>
  </si>
  <si>
    <t>(3) Municipalidad de Puyehue registro a agosto de 2021.</t>
  </si>
  <si>
    <t>Lago Verde (1)</t>
  </si>
  <si>
    <t>Laguna Blanca (2)</t>
  </si>
  <si>
    <t>Río Verde (3)</t>
  </si>
  <si>
    <t>Porvenir (1)</t>
  </si>
  <si>
    <t>Cabo de Hornos (1)</t>
  </si>
  <si>
    <t>(3) Municipalidad de Río Verde registro a octubre de 2021.</t>
  </si>
  <si>
    <t>(1) Municipalidades de Cabo de Hornos, Porvenir y San Gregorio registro a noviembre de 2021.</t>
  </si>
  <si>
    <t>(2) Municipalidad de Laguna Blanca registro a junio de 2021.</t>
  </si>
  <si>
    <t xml:space="preserve">(3) Se han actualizado las cifras del año 2020 acorde a los antecedentes entregados por Contraloría. </t>
  </si>
  <si>
    <t>(1) Municipalidades de Colchane, Huara y Pozo Almonte registro a noviembre de 2021.</t>
  </si>
  <si>
    <t>(3) Municipalidades de San José de Maipo y San Bernardo registro a octubre de 2021.</t>
  </si>
  <si>
    <t>(1) Municipalidades de Chimbarongo, Graneros, Machalí, Malloa, Marchigue, Placilla y Santa Cruz registro a noviembre de 2021.</t>
  </si>
  <si>
    <t>Región de Arica y Parinacota: Municipalidad de Camarones registro a noviembre de 2021.</t>
  </si>
  <si>
    <t>Región de Tarapacá: Municipalidad de Colchane, Huara y Pozo Almonte registro a noviembre de 2021.</t>
  </si>
  <si>
    <t>Región de Antofagasta: Municipalidad de Calama registro a octubre de 2021. Municipalidad de Sierra Gorda registro a noviembre de 2021.</t>
  </si>
  <si>
    <t>Región de Valparaíso: Municipalidades de Algarrobo, Calle Larga, Concón, La Cruz, Puchuncaví, Quillota y San Felipe registro hasta noviembre de 2021. Municipalidad de Rinconada sin datos para el año 2021.</t>
  </si>
  <si>
    <t>Región Metropolitana de Santiago: Municipalidad de Alhué sin datos para el año 2021. Municipalidades de Cerro Navia, Conchalí, Estación Central, Isla de Maipo, Lampa, Pedro Aguirre Cerda, Peñaflor, Quilicura, San Miguel y Tiltil registro a noviembre de 2021. Municipalidades de San José de Maipo y San Bernardo registro a octubre de 2021.</t>
  </si>
  <si>
    <t>Región O'Higgins: Municipalidades de Chimbarongo, Graneros, Machalí, Malloa, Marchigue, Placilla y Santa Cruz registro a noviembre de 2021. Municipalidad de Lolol registro a julio de 2021. Municipalidad de Nancagua registro a marzo de 2021. Municipalidad de Quinta de Tiloco sin datos para el año 2021.</t>
  </si>
  <si>
    <t>Región del Maule: Municipalidad de San Clemente registro a noviembre de 2021.</t>
  </si>
  <si>
    <t xml:space="preserve">Región de Ñuble: Municipalidades de Bulnes, Chillán, Chillán Viejo, Cobquecura, Ñiquén, Quillón, Ránquil, San Fabián y San Ignacio registro a noviembre de 2021. Municipalidad de Pinto registro a julio de 2021. </t>
  </si>
  <si>
    <t>Región del Biobío: Municipalidades de Cabrero, Cañete, Hualpén, Los Alamos, Nacimiento, Negrete, Quilaco, Quileco y Yumbel registro a noviembre de 2021. Municipalidad de Hualqui sin datos para el año 2021.</t>
  </si>
  <si>
    <t xml:space="preserve">Región de la Araucanía: Municipalidades de Curarrehue y Padre Las Casas registro a noviembre de 2021. Municipalidad de Purén sin datos para el año 2021. </t>
  </si>
  <si>
    <t>Región de los Ríos:  Municipalidad de Los Lagos registro a mayo de 2021. Municipalidades de Paillaco y Panguipulli registro a noviembre de 2021.</t>
  </si>
  <si>
    <t>Región de Los Lagos: Municipalidades de Cochamó y Río Negro registro a septiembre de 2021. Municipalidades de Futaleufú, Llanquihue, Los Muermos, Maullín, Puerto Varas, Queilén, Quemchi, San Juan de la Costa y San Pablo registro a noviembre de 2021. Municipalidad de Puyehue registro a agosto de 2021.</t>
  </si>
  <si>
    <t>Región de Aysén: Municipalidad de Aysén y Lago Verde registro a noviembre 2021.</t>
  </si>
  <si>
    <t>Región de Magallanes: Municipalidades de Cabo de Hornos, Porvenir y San Gregorio registro a noviembe de 2021. Municipalidad de Laguna Blanca registro a junio de 2021. Municipalidad de Río Verde registro a octubre de 2021.</t>
  </si>
  <si>
    <t>(2) Municipalidad de Lolol registro a julio de 2021.</t>
  </si>
  <si>
    <t xml:space="preserve">(1) Municipalidades de Bulnes, Chillán, Chillán Viejo, Cobquecura, Ñiquén, Quillón, Ránquil, San Fabián y San Ignacio registro a noviembre de 2021. </t>
  </si>
  <si>
    <t>(1) Municipalidades de Cabrero, Cañete, Hualpén, Los Alamos, Nacimiento, Negrete, Quilaco, Quileco y Yumbel registro a noviembre de 2021.</t>
  </si>
  <si>
    <t>(1) Municipalidades de Aysén y Lago Verde registro a noviembre de 2021.</t>
  </si>
  <si>
    <t>Mayo de 2022</t>
  </si>
  <si>
    <t>(12) Incluye la inversión realizada en el proyecto de Línea 3 y 6, Accesibilidad Universal, Integración Trenes NS-16 y GR Avanzada NS-74, Plan de Seguridad, Extensiones L2 y L3, Plan de Gestión de Fallas Alto Impacto, Mitigaciones Medioambientales, Acceso Nor-Oriente Estación Tobalaba, Intermodal Los Libertadores, Línea 7, Cocheras Vespucio Norte, Línea 8, Línea 9, Proyectos Operacionales y Reconstrucción.</t>
  </si>
  <si>
    <t>2021 (12)</t>
  </si>
  <si>
    <t>INVERSIÓN GOBIERNOS REGIONALES</t>
  </si>
  <si>
    <t xml:space="preserve">Notas: </t>
  </si>
  <si>
    <t>INVERSIÓN GOBIERNOS REGIONALES (1)</t>
  </si>
  <si>
    <t>(1) Incluye la ejecución de todas las fuentes de financiamiento de los Gobiernos Regionales tales como: Fondo Nacional de Desarrollo Regional, Subsecretaría de Desarrollo Regional y Administrativo, Fondo de Desarrollo de Magallanes, Fondo de Inversión y Reconversión Regional, Fondo de Apoyo Regional (FAR) y Programa de Convergencia, entre otros.</t>
  </si>
  <si>
    <t>Continuar</t>
  </si>
  <si>
    <t xml:space="preserve">2016 </t>
  </si>
  <si>
    <t xml:space="preserve">2019 </t>
  </si>
  <si>
    <t xml:space="preserve">2020 </t>
  </si>
  <si>
    <t xml:space="preserve">2021 </t>
  </si>
  <si>
    <t>INVERSIÓN PÚBLICA EFECTIVA GORE PER CÁPITA</t>
  </si>
  <si>
    <t xml:space="preserve"> - Inversión Sectorial de Asignación Regional ISAR ( MOP, MINVU, MINSAL, FOSIS, IND, </t>
  </si>
  <si>
    <t xml:space="preserve"> - Inversión GORE</t>
  </si>
  <si>
    <t xml:space="preserve">(1)  Incluye : </t>
  </si>
  <si>
    <t xml:space="preserve"> - Inversión Sectorial de 26 Instituciones entre estas el MOP, MINVU, MINSAL, MINEDUC, etc. </t>
  </si>
  <si>
    <t>Nota (1) : Incluye inversión Sectorial de 26 Instituciones entre estas el MOP, MINVU, MINSAL, MINEDUC, etc.</t>
  </si>
  <si>
    <t xml:space="preserve">Fuente: Elaboración propia a partir de información remitida por la Dirección de Presupuestos del Ministerio de Hacienda, Contraloría General de la República, MOP, MINVU, MINSAL, MINEDUC, Ministerio del Interior y Seguridad Pública, IND y FOSIS. </t>
  </si>
  <si>
    <t xml:space="preserve">Fuente: Elaboración propia a partir de información remitida por la Dirección de Presupuestos del Ministerio de Hacienda, MOP, MINVU, MINSAL, MINEDUC, Ministerio del Interior y Seguridad Pública e IND. </t>
  </si>
  <si>
    <t xml:space="preserve">Fuente : Dirección de Planeamiento del Ministerio de Obras Públicas </t>
  </si>
  <si>
    <t>Fuente : División de Finanzas del Ministerio de Vivienda y Urbanismo</t>
  </si>
  <si>
    <t>La RM Santiago incluye la inversión del Parque Metropolitano.</t>
  </si>
  <si>
    <t>Fuente: División de Inversiones de la Subsecretaría de Redes Asistenciales, Ministerio de Salud</t>
  </si>
  <si>
    <t>Fuente : División de Planificación y Presupuesto del Ministerio de Educación</t>
  </si>
  <si>
    <t>Fuente : División de Administración y Finanzas del Instituto Nacional de Deportes</t>
  </si>
  <si>
    <t xml:space="preserve">quedan registradas como inversión en los GORE y Municipalidades respectivamente. </t>
  </si>
  <si>
    <t xml:space="preserve">Notas: (1) Incluye:  ISAR MOP, ISAR MINVU, ISAR SALUD, ISAR FOSIS, ISAR Instituto Nacional de Deportes, Inversión GORE, IRAL FOSIS, ISAR Prog. de Mejoramiento </t>
  </si>
  <si>
    <t xml:space="preserve">Fuente: Elaboración propia a partir de información remitida por MOP, MINVU, MINSAL, FOSIS, IND y Ministerio del Interior y Seguridad Pública </t>
  </si>
  <si>
    <t xml:space="preserve">Fuente: Elaboración propia a partir de información remitida por la Dirección de Presupuestos del Ministerio de Hacienda, MOP, MINSAL, MINVU, FOSIS, IND y Ministerio del Interior y Seguridad Pública </t>
  </si>
  <si>
    <t>concepto de Provisiones del FNDR, que es incluida en la Inversión GORE.</t>
  </si>
  <si>
    <t xml:space="preserve">INVERSIÓN SECTORIAL DE ASIGNACIÓN REGIONAL, ISAR -MINSAL </t>
  </si>
  <si>
    <t>ISAR-Instituto Nacional de Deportes</t>
  </si>
  <si>
    <t xml:space="preserve">Fuente : Subsecretaría de Desarrollo Regional y Administrativo del Ministerio del Interior y Seguridad Pública </t>
  </si>
  <si>
    <t>Fuente : Dirección de Presupuestos del Ministerio de Hacienda en versión coordinada con SUBDERE.</t>
  </si>
  <si>
    <t>Fuente: Elaboración propia a partir de la información remitida por la Dirección de Presupuestos del Ministerio de Hacienda en versión coordinada con SUBDERE</t>
  </si>
  <si>
    <t>Fuente: Elaboración propia a partir de información remitida por la Dirección de Presupuestos del Ministerio de Hacienda en versión coordinada con SUBDERE e INE ( "Estimaciones y proyecciones de la poblácion de Chile 2002-2035 regiones y área urbano rural", 2019).</t>
  </si>
  <si>
    <t xml:space="preserve">pasa a ser Tranferencias de Capital a Municipalidades, quedan registradas como inversión en los GORE y Municipalidades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</si>
</sst>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_-* #,##0.00_-;\-* #,##0.00_-;_-* &quot;-&quot;??_-;_-@_-"/>
    <numFmt numFmtId="165" formatCode="\(\2\)"/>
    <numFmt numFmtId="166" formatCode="\(\3\)"/>
    <numFmt numFmtId="167" formatCode="_-* #,##0_-;\-* #,##0_-;_-* &quot;-&quot;??_-;_-@_-"/>
    <numFmt numFmtId="168" formatCode="0.0"/>
    <numFmt numFmtId="169" formatCode="#,##0_ ;\-#,##0\ "/>
    <numFmt numFmtId="170" formatCode="_-* #,##0.0_-;\-* #,##0.0_-;_-* &quot;-&quot;??_-;_-@_-"/>
    <numFmt numFmtId="171" formatCode="#,##0.0000"/>
  </numFmts>
  <fonts count="92">
    <font>
      <sz val="10"/>
      <name val="Arial"/>
    </font>
    <font>
      <sz val="10"/>
      <name val="Arial"/>
      <family val="2"/>
    </font>
    <font>
      <b/>
      <sz val="9"/>
      <name val="Arial"/>
      <family val="2"/>
    </font>
    <font>
      <sz val="9"/>
      <name val="Arial"/>
      <family val="2"/>
    </font>
    <font>
      <sz val="10"/>
      <name val="Helv"/>
    </font>
    <font>
      <b/>
      <sz val="9"/>
      <name val="Helv"/>
    </font>
    <font>
      <b/>
      <sz val="8"/>
      <name val="Arial"/>
      <family val="2"/>
    </font>
    <font>
      <sz val="9"/>
      <name val="Helv"/>
    </font>
    <font>
      <sz val="9"/>
      <name val="Geneva"/>
      <family val="2"/>
    </font>
    <font>
      <b/>
      <sz val="10"/>
      <name val="Helv"/>
    </font>
    <font>
      <sz val="8"/>
      <name val="Arial"/>
      <family val="2"/>
    </font>
    <font>
      <sz val="10"/>
      <name val="Arial"/>
      <family val="2"/>
    </font>
    <font>
      <b/>
      <sz val="10"/>
      <name val="Arial"/>
      <family val="2"/>
    </font>
    <font>
      <sz val="9"/>
      <name val="Arial"/>
      <family val="2"/>
    </font>
    <font>
      <sz val="8"/>
      <name val="Arial"/>
      <family val="2"/>
    </font>
    <font>
      <sz val="9"/>
      <color indexed="10"/>
      <name val="Arial"/>
      <family val="2"/>
    </font>
    <font>
      <sz val="8"/>
      <color indexed="10"/>
      <name val="Arial"/>
      <family val="2"/>
    </font>
    <font>
      <sz val="10"/>
      <name val="Arial"/>
      <family val="2"/>
    </font>
    <font>
      <b/>
      <sz val="11"/>
      <color theme="0"/>
      <name val="Calibri"/>
      <family val="2"/>
      <scheme val="minor"/>
    </font>
    <font>
      <u/>
      <sz val="10"/>
      <color theme="10"/>
      <name val="Arial"/>
      <family val="2"/>
    </font>
    <font>
      <b/>
      <sz val="9"/>
      <color theme="0"/>
      <name val="Arial"/>
      <family val="2"/>
    </font>
    <font>
      <sz val="10"/>
      <color theme="0"/>
      <name val="Arial"/>
      <family val="2"/>
    </font>
    <font>
      <b/>
      <sz val="8"/>
      <color theme="0"/>
      <name val="Arial"/>
      <family val="2"/>
    </font>
    <font>
      <b/>
      <sz val="10"/>
      <color theme="0"/>
      <name val="Arial"/>
      <family val="2"/>
    </font>
    <font>
      <sz val="8"/>
      <color theme="0"/>
      <name val="Arial"/>
      <family val="2"/>
    </font>
    <font>
      <b/>
      <sz val="10.5"/>
      <color rgb="FF000000"/>
      <name val="Arial"/>
      <family val="2"/>
    </font>
    <font>
      <b/>
      <sz val="10"/>
      <color rgb="FF0070C0"/>
      <name val="Arial"/>
      <family val="2"/>
    </font>
    <font>
      <b/>
      <sz val="14"/>
      <color rgb="FF4F81BD"/>
      <name val="Arial"/>
      <family val="2"/>
    </font>
    <font>
      <b/>
      <sz val="22"/>
      <color theme="0"/>
      <name val="Arial"/>
      <family val="2"/>
    </font>
    <font>
      <sz val="12"/>
      <color rgb="FF000000"/>
      <name val="Calibri"/>
      <family val="2"/>
    </font>
    <font>
      <sz val="9"/>
      <color rgb="FFFF0000"/>
      <name val="Arial"/>
      <family val="2"/>
    </font>
    <font>
      <sz val="9"/>
      <color rgb="FFFF0000"/>
      <name val="Helv"/>
    </font>
    <font>
      <b/>
      <sz val="9"/>
      <color theme="1"/>
      <name val="Arial"/>
      <family val="2"/>
    </font>
    <font>
      <sz val="9"/>
      <color theme="0"/>
      <name val="Arial"/>
      <family val="2"/>
    </font>
    <font>
      <b/>
      <sz val="16"/>
      <color theme="0" tint="-0.499984740745262"/>
      <name val="Calibri"/>
      <family val="2"/>
      <scheme val="minor"/>
    </font>
    <font>
      <sz val="10"/>
      <color theme="0" tint="-0.499984740745262"/>
      <name val="Calibri"/>
      <family val="2"/>
      <scheme val="minor"/>
    </font>
    <font>
      <b/>
      <sz val="10.5"/>
      <color theme="0" tint="-0.499984740745262"/>
      <name val="Calibri"/>
      <family val="2"/>
      <scheme val="minor"/>
    </font>
    <font>
      <sz val="10"/>
      <color theme="9" tint="-0.249977111117893"/>
      <name val="Arial"/>
      <family val="2"/>
    </font>
    <font>
      <b/>
      <sz val="10"/>
      <color theme="9" tint="-0.249977111117893"/>
      <name val="Arial"/>
      <family val="2"/>
    </font>
    <font>
      <b/>
      <sz val="10"/>
      <color theme="1" tint="0.34998626667073579"/>
      <name val="Arial"/>
      <family val="2"/>
    </font>
    <font>
      <b/>
      <sz val="7"/>
      <color theme="1"/>
      <name val="Arial"/>
      <family val="2"/>
    </font>
    <font>
      <b/>
      <sz val="10"/>
      <color theme="6" tint="-0.499984740745262"/>
      <name val="Arial"/>
      <family val="2"/>
    </font>
    <font>
      <b/>
      <sz val="10"/>
      <color rgb="FFFF0000"/>
      <name val="Arial"/>
      <family val="2"/>
    </font>
    <font>
      <b/>
      <sz val="11"/>
      <color theme="0"/>
      <name val="Calibri"/>
      <family val="2"/>
    </font>
    <font>
      <b/>
      <sz val="7"/>
      <name val="Helv"/>
    </font>
    <font>
      <b/>
      <sz val="7"/>
      <color theme="1"/>
      <name val="Arial"/>
      <family val="2"/>
    </font>
    <font>
      <b/>
      <sz val="14"/>
      <color rgb="FF0070C0"/>
      <name val="Arial"/>
      <family val="2"/>
    </font>
    <font>
      <sz val="10"/>
      <color rgb="FF0070C0"/>
      <name val="Arial"/>
      <family val="2"/>
    </font>
    <font>
      <b/>
      <sz val="12"/>
      <color rgb="FF0070C0"/>
      <name val="Arial"/>
      <family val="2"/>
    </font>
    <font>
      <b/>
      <u/>
      <sz val="10"/>
      <color rgb="FF0070C0"/>
      <name val="Arial"/>
      <family val="2"/>
    </font>
    <font>
      <b/>
      <sz val="9"/>
      <color rgb="FF0070C0"/>
      <name val="Arial"/>
      <family val="2"/>
    </font>
    <font>
      <u/>
      <sz val="10"/>
      <color rgb="FF0070C0"/>
      <name val="Arial"/>
      <family val="2"/>
    </font>
    <font>
      <sz val="9"/>
      <color rgb="FF0070C0"/>
      <name val="Arial"/>
      <family val="2"/>
    </font>
    <font>
      <b/>
      <sz val="8"/>
      <color rgb="FF0070C0"/>
      <name val="Arial"/>
      <family val="2"/>
    </font>
    <font>
      <sz val="10"/>
      <color rgb="FF000000"/>
      <name val="Geneva"/>
    </font>
    <font>
      <sz val="10"/>
      <name val="Arial"/>
      <family val="2"/>
    </font>
    <font>
      <sz val="10"/>
      <color theme="1"/>
      <name val="Arial"/>
      <family val="2"/>
    </font>
    <font>
      <sz val="9"/>
      <color theme="1"/>
      <name val="Arial"/>
      <family val="2"/>
    </font>
    <font>
      <sz val="8"/>
      <color theme="1"/>
      <name val="Arial"/>
      <family val="2"/>
    </font>
    <font>
      <sz val="10"/>
      <color theme="1"/>
      <name val="Helv"/>
    </font>
    <font>
      <sz val="9"/>
      <color theme="0"/>
      <name val="Helv"/>
    </font>
    <font>
      <b/>
      <sz val="8"/>
      <color theme="1" tint="0.14999847407452621"/>
      <name val="Arial"/>
      <family val="2"/>
    </font>
    <font>
      <sz val="9"/>
      <color theme="1" tint="0.14999847407452621"/>
      <name val="Arial"/>
      <family val="2"/>
    </font>
    <font>
      <b/>
      <sz val="9"/>
      <color theme="1" tint="0.14999847407452621"/>
      <name val="Arial"/>
      <family val="2"/>
    </font>
    <font>
      <sz val="10"/>
      <color theme="1" tint="0.14999847407452621"/>
      <name val="Arial"/>
      <family val="2"/>
    </font>
    <font>
      <sz val="9"/>
      <color theme="1" tint="0.14999847407452621"/>
      <name val="Helv"/>
    </font>
    <font>
      <sz val="8"/>
      <color theme="1" tint="0.14999847407452621"/>
      <name val="Arial"/>
      <family val="2"/>
    </font>
    <font>
      <b/>
      <sz val="10"/>
      <color theme="1" tint="0.14999847407452621"/>
      <name val="Arial"/>
      <family val="2"/>
    </font>
    <font>
      <sz val="9"/>
      <color theme="1" tint="0.14999847407452621"/>
      <name val="MS Sans"/>
    </font>
    <font>
      <b/>
      <sz val="9"/>
      <color theme="1" tint="0.14999847407452621"/>
      <name val="Helv"/>
    </font>
    <font>
      <sz val="9"/>
      <color theme="0"/>
      <name val="MS Sans"/>
    </font>
    <font>
      <sz val="10"/>
      <color theme="1" tint="0.14999847407452621"/>
      <name val="Helv"/>
    </font>
    <font>
      <b/>
      <sz val="8"/>
      <color theme="1" tint="0.14999847407452621"/>
      <name val="Calibri"/>
      <family val="2"/>
      <scheme val="minor"/>
    </font>
    <font>
      <sz val="10"/>
      <color theme="1" tint="0.14999847407452621"/>
      <name val="Geneva"/>
      <family val="2"/>
    </font>
    <font>
      <sz val="9"/>
      <color theme="9" tint="-0.249977111117893"/>
      <name val="Arial"/>
      <family val="2"/>
    </font>
    <font>
      <sz val="8"/>
      <color theme="9" tint="-0.249977111117893"/>
      <name val="Arial"/>
      <family val="2"/>
    </font>
    <font>
      <b/>
      <sz val="9"/>
      <color theme="9" tint="-0.249977111117893"/>
      <name val="Arial"/>
      <family val="2"/>
    </font>
    <font>
      <sz val="9"/>
      <color theme="9" tint="-0.249977111117893"/>
      <name val="Geneva"/>
      <family val="2"/>
    </font>
    <font>
      <b/>
      <sz val="8"/>
      <color theme="9" tint="-0.249977111117893"/>
      <name val="Arial"/>
      <family val="2"/>
    </font>
    <font>
      <sz val="9"/>
      <color theme="9" tint="-0.249977111117893"/>
      <name val="MS Sans"/>
    </font>
    <font>
      <sz val="9"/>
      <color theme="9" tint="-0.249977111117893"/>
      <name val="Helv"/>
    </font>
    <font>
      <b/>
      <sz val="10"/>
      <color theme="4"/>
      <name val="Arial"/>
      <family val="2"/>
    </font>
    <font>
      <sz val="8"/>
      <color theme="1"/>
      <name val="Calibri"/>
      <family val="2"/>
      <scheme val="minor"/>
    </font>
    <font>
      <sz val="8"/>
      <name val="Calibri"/>
      <family val="2"/>
    </font>
    <font>
      <sz val="7"/>
      <color theme="1"/>
      <name val="Arial"/>
      <family val="2"/>
    </font>
    <font>
      <b/>
      <sz val="10"/>
      <name val="Calibri"/>
      <family val="2"/>
      <scheme val="minor"/>
    </font>
    <font>
      <sz val="10"/>
      <color rgb="FFFF0000"/>
      <name val="Helv"/>
    </font>
    <font>
      <b/>
      <sz val="10"/>
      <name val="Century Gothic"/>
      <family val="2"/>
    </font>
    <font>
      <sz val="10"/>
      <name val="Geneva"/>
      <family val="2"/>
    </font>
    <font>
      <sz val="10"/>
      <name val="Arial"/>
      <family val="2"/>
    </font>
    <font>
      <u/>
      <sz val="14"/>
      <color theme="0" tint="-0.499984740745262"/>
      <name val="Arial"/>
      <family val="2"/>
    </font>
    <font>
      <u/>
      <sz val="14"/>
      <color theme="10"/>
      <name val="Arial"/>
      <family val="2"/>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bgColor indexed="64"/>
      </patternFill>
    </fill>
  </fills>
  <borders count="50">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style="thin">
        <color theme="4" tint="0.3999755851924192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6" tint="0.39994506668294322"/>
      </bottom>
      <diagonal/>
    </border>
    <border>
      <left/>
      <right/>
      <top style="thin">
        <color theme="6" tint="0.39994506668294322"/>
      </top>
      <bottom style="thin">
        <color theme="6" tint="0.39994506668294322"/>
      </bottom>
      <diagonal/>
    </border>
    <border>
      <left/>
      <right style="thin">
        <color theme="0"/>
      </right>
      <top style="double">
        <color theme="6" tint="-0.24994659260841701"/>
      </top>
      <bottom/>
      <diagonal/>
    </border>
    <border>
      <left style="thin">
        <color theme="0"/>
      </left>
      <right style="thin">
        <color theme="0"/>
      </right>
      <top style="double">
        <color theme="6" tint="-0.24994659260841701"/>
      </top>
      <bottom/>
      <diagonal/>
    </border>
    <border>
      <left style="thin">
        <color theme="0"/>
      </left>
      <right/>
      <top style="double">
        <color theme="6" tint="-0.24994659260841701"/>
      </top>
      <bottom/>
      <diagonal/>
    </border>
    <border>
      <left/>
      <right/>
      <top style="thin">
        <color theme="9" tint="0.39994506668294322"/>
      </top>
      <bottom style="thin">
        <color theme="9" tint="0.39994506668294322"/>
      </bottom>
      <diagonal/>
    </border>
    <border>
      <left/>
      <right/>
      <top style="thin">
        <color theme="9" tint="0.39994506668294322"/>
      </top>
      <bottom/>
      <diagonal/>
    </border>
    <border>
      <left/>
      <right style="thin">
        <color theme="0"/>
      </right>
      <top/>
      <bottom style="thin">
        <color theme="9" tint="0.39994506668294322"/>
      </bottom>
      <diagonal/>
    </border>
    <border>
      <left style="thin">
        <color theme="0"/>
      </left>
      <right style="thin">
        <color theme="0"/>
      </right>
      <top/>
      <bottom style="thin">
        <color theme="9" tint="0.39994506668294322"/>
      </bottom>
      <diagonal/>
    </border>
    <border>
      <left style="thin">
        <color theme="0"/>
      </left>
      <right/>
      <top/>
      <bottom style="thin">
        <color theme="9" tint="0.39994506668294322"/>
      </bottom>
      <diagonal/>
    </border>
    <border>
      <left/>
      <right style="thin">
        <color theme="0"/>
      </right>
      <top style="thin">
        <color theme="9" tint="0.39988402966399123"/>
      </top>
      <bottom style="thin">
        <color theme="9" tint="0.39994506668294322"/>
      </bottom>
      <diagonal/>
    </border>
    <border>
      <left style="thin">
        <color theme="0"/>
      </left>
      <right style="thin">
        <color theme="0"/>
      </right>
      <top style="thin">
        <color theme="9" tint="0.39988402966399123"/>
      </top>
      <bottom style="thin">
        <color theme="9" tint="0.39994506668294322"/>
      </bottom>
      <diagonal/>
    </border>
    <border>
      <left style="thin">
        <color theme="0"/>
      </left>
      <right/>
      <top style="thin">
        <color theme="9" tint="0.39988402966399123"/>
      </top>
      <bottom style="thin">
        <color theme="9" tint="0.39994506668294322"/>
      </bottom>
      <diagonal/>
    </border>
    <border>
      <left/>
      <right/>
      <top style="thin">
        <color rgb="FFFF9933"/>
      </top>
      <bottom style="thin">
        <color rgb="FFFF9933"/>
      </bottom>
      <diagonal/>
    </border>
    <border>
      <left/>
      <right style="thin">
        <color theme="0"/>
      </right>
      <top/>
      <bottom style="thin">
        <color rgb="FFFF9933"/>
      </bottom>
      <diagonal/>
    </border>
    <border>
      <left style="thin">
        <color theme="0"/>
      </left>
      <right style="thin">
        <color theme="0"/>
      </right>
      <top/>
      <bottom style="thin">
        <color rgb="FFFF9933"/>
      </bottom>
      <diagonal/>
    </border>
    <border>
      <left style="thin">
        <color theme="0"/>
      </left>
      <right/>
      <top/>
      <bottom style="thin">
        <color rgb="FFFF9933"/>
      </bottom>
      <diagonal/>
    </border>
    <border>
      <left/>
      <right style="thin">
        <color theme="0"/>
      </right>
      <top style="thin">
        <color rgb="FFFF9933"/>
      </top>
      <bottom/>
      <diagonal/>
    </border>
    <border>
      <left style="thin">
        <color theme="0"/>
      </left>
      <right style="thin">
        <color theme="0"/>
      </right>
      <top style="thin">
        <color rgb="FFFF9933"/>
      </top>
      <bottom/>
      <diagonal/>
    </border>
    <border>
      <left style="thin">
        <color theme="0"/>
      </left>
      <right/>
      <top style="thin">
        <color rgb="FFFF9933"/>
      </top>
      <bottom/>
      <diagonal/>
    </border>
    <border>
      <left/>
      <right/>
      <top style="thin">
        <color theme="3" tint="0.59996337778862885"/>
      </top>
      <bottom style="thin">
        <color theme="3" tint="0.59996337778862885"/>
      </bottom>
      <diagonal/>
    </border>
    <border>
      <left/>
      <right style="thin">
        <color theme="0"/>
      </right>
      <top/>
      <bottom style="thin">
        <color theme="3" tint="0.59996337778862885"/>
      </bottom>
      <diagonal/>
    </border>
    <border>
      <left style="thin">
        <color theme="0"/>
      </left>
      <right style="thin">
        <color theme="0"/>
      </right>
      <top/>
      <bottom style="thin">
        <color theme="3" tint="0.59996337778862885"/>
      </bottom>
      <diagonal/>
    </border>
    <border>
      <left style="thin">
        <color theme="0"/>
      </left>
      <right/>
      <top/>
      <bottom style="thin">
        <color theme="3" tint="0.59996337778862885"/>
      </bottom>
      <diagonal/>
    </border>
    <border>
      <left/>
      <right style="thin">
        <color theme="0"/>
      </right>
      <top style="thin">
        <color theme="3" tint="0.59996337778862885"/>
      </top>
      <bottom/>
      <diagonal/>
    </border>
    <border>
      <left style="thin">
        <color theme="0"/>
      </left>
      <right style="thin">
        <color theme="0"/>
      </right>
      <top style="thin">
        <color theme="3" tint="0.59996337778862885"/>
      </top>
      <bottom/>
      <diagonal/>
    </border>
    <border>
      <left style="thin">
        <color theme="0"/>
      </left>
      <right/>
      <top style="thin">
        <color theme="3" tint="0.59996337778862885"/>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hair">
        <color theme="0" tint="-0.24994659260841701"/>
      </left>
      <right style="thin">
        <color theme="0" tint="-0.24994659260841701"/>
      </right>
      <top style="hair">
        <color theme="0" tint="-0.24994659260841701"/>
      </top>
      <bottom/>
      <diagonal/>
    </border>
    <border>
      <left/>
      <right style="thin">
        <color theme="0"/>
      </right>
      <top style="hair">
        <color theme="0" tint="-0.24994659260841701"/>
      </top>
      <bottom style="thin">
        <color theme="0" tint="-0.34998626667073579"/>
      </bottom>
      <diagonal/>
    </border>
    <border>
      <left style="thin">
        <color theme="0"/>
      </left>
      <right style="thin">
        <color theme="0"/>
      </right>
      <top style="hair">
        <color theme="0" tint="-0.24994659260841701"/>
      </top>
      <bottom style="thin">
        <color theme="0" tint="-0.34998626667073579"/>
      </bottom>
      <diagonal/>
    </border>
    <border>
      <left style="thin">
        <color theme="0"/>
      </left>
      <right style="hair">
        <color theme="0" tint="-0.24994659260841701"/>
      </right>
      <top style="hair">
        <color theme="0" tint="-0.24994659260841701"/>
      </top>
      <bottom style="thin">
        <color theme="0" tint="-0.34998626667073579"/>
      </bottom>
      <diagonal/>
    </border>
    <border>
      <left style="hair">
        <color theme="0" tint="-0.24994659260841701"/>
      </left>
      <right style="thin">
        <color theme="0" tint="-0.24994659260841701"/>
      </right>
      <top/>
      <bottom style="hair">
        <color theme="0" tint="-0.24994659260841701"/>
      </bottom>
      <diagonal/>
    </border>
    <border>
      <left/>
      <right style="thin">
        <color theme="0" tint="-0.14996795556505021"/>
      </right>
      <top style="thin">
        <color theme="0" tint="-0.34998626667073579"/>
      </top>
      <bottom style="hair">
        <color theme="0" tint="-0.24994659260841701"/>
      </bottom>
      <diagonal/>
    </border>
    <border>
      <left style="thin">
        <color theme="0" tint="-0.14996795556505021"/>
      </left>
      <right style="thin">
        <color theme="0" tint="-0.14996795556505021"/>
      </right>
      <top style="thin">
        <color theme="0" tint="-0.34998626667073579"/>
      </top>
      <bottom style="hair">
        <color theme="0" tint="-0.24994659260841701"/>
      </bottom>
      <diagonal/>
    </border>
    <border>
      <left style="thin">
        <color theme="0" tint="-0.14996795556505021"/>
      </left>
      <right style="hair">
        <color theme="0" tint="-0.24994659260841701"/>
      </right>
      <top style="thin">
        <color theme="0" tint="-0.34998626667073579"/>
      </top>
      <bottom style="hair">
        <color theme="0" tint="-0.24994659260841701"/>
      </bottom>
      <diagonal/>
    </border>
    <border>
      <left/>
      <right/>
      <top style="thin">
        <color theme="9" tint="0.79998168889431442"/>
      </top>
      <bottom style="thin">
        <color theme="9" tint="0.79998168889431442"/>
      </bottom>
      <diagonal/>
    </border>
    <border>
      <left/>
      <right/>
      <top style="thin">
        <color theme="3" tint="0.59996337778862885"/>
      </top>
      <bottom/>
      <diagonal/>
    </border>
    <border>
      <left/>
      <right/>
      <top/>
      <bottom style="thin">
        <color theme="3" tint="0.59996337778862885"/>
      </bottom>
      <diagonal/>
    </border>
  </borders>
  <cellStyleXfs count="6">
    <xf numFmtId="0" fontId="0" fillId="0" borderId="0"/>
    <xf numFmtId="0" fontId="19"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41" fontId="55" fillId="0" borderId="0" applyFont="0" applyFill="0" applyBorder="0" applyAlignment="0" applyProtection="0"/>
    <xf numFmtId="9" fontId="89" fillId="0" borderId="0" applyFont="0" applyFill="0" applyBorder="0" applyAlignment="0" applyProtection="0"/>
  </cellStyleXfs>
  <cellXfs count="506">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left"/>
    </xf>
    <xf numFmtId="0" fontId="4" fillId="0" borderId="0" xfId="0" applyFont="1"/>
    <xf numFmtId="3" fontId="3" fillId="0" borderId="0" xfId="0" applyNumberFormat="1" applyFont="1" applyAlignment="1">
      <alignment horizontal="left"/>
    </xf>
    <xf numFmtId="0" fontId="4" fillId="0" borderId="0" xfId="0" applyFont="1" applyAlignment="1">
      <alignment horizontal="center"/>
    </xf>
    <xf numFmtId="0" fontId="9" fillId="0" borderId="0" xfId="0" applyFont="1" applyAlignment="1">
      <alignment horizontal="right"/>
    </xf>
    <xf numFmtId="0" fontId="10" fillId="0" borderId="0" xfId="0" quotePrefix="1" applyFont="1" applyAlignment="1">
      <alignment horizontal="left"/>
    </xf>
    <xf numFmtId="0" fontId="10" fillId="0" borderId="0" xfId="0" applyFont="1" applyAlignment="1">
      <alignment horizontal="left"/>
    </xf>
    <xf numFmtId="0" fontId="3" fillId="0" borderId="0" xfId="0" applyFont="1"/>
    <xf numFmtId="3" fontId="3" fillId="0" borderId="0" xfId="0" applyNumberFormat="1" applyFont="1"/>
    <xf numFmtId="0" fontId="4" fillId="0" borderId="0" xfId="0" applyFont="1" applyBorder="1"/>
    <xf numFmtId="0" fontId="2" fillId="0" borderId="0" xfId="0" quotePrefix="1" applyFont="1" applyAlignment="1">
      <alignment horizontal="left"/>
    </xf>
    <xf numFmtId="0" fontId="2" fillId="0" borderId="0" xfId="0" applyFont="1"/>
    <xf numFmtId="3" fontId="4" fillId="0" borderId="0" xfId="0" applyNumberFormat="1" applyFont="1" applyBorder="1"/>
    <xf numFmtId="0" fontId="9" fillId="0" borderId="0" xfId="0" applyFont="1"/>
    <xf numFmtId="0" fontId="2" fillId="0" borderId="0" xfId="0" applyFont="1" applyAlignment="1">
      <alignment horizontal="center"/>
    </xf>
    <xf numFmtId="0" fontId="10" fillId="0" borderId="0" xfId="0" applyFont="1"/>
    <xf numFmtId="0" fontId="7" fillId="0" borderId="0" xfId="0" applyFont="1"/>
    <xf numFmtId="0" fontId="11" fillId="0" borderId="0" xfId="0" applyFont="1"/>
    <xf numFmtId="0" fontId="12" fillId="0" borderId="0" xfId="0" applyFont="1"/>
    <xf numFmtId="0" fontId="0" fillId="0" borderId="0" xfId="0" applyBorder="1"/>
    <xf numFmtId="0" fontId="8" fillId="0" borderId="0" xfId="0" applyFont="1"/>
    <xf numFmtId="0" fontId="3" fillId="0" borderId="0" xfId="0" applyFont="1" applyBorder="1"/>
    <xf numFmtId="0" fontId="3" fillId="0" borderId="0" xfId="0" applyFont="1" applyAlignment="1">
      <alignment horizontal="center"/>
    </xf>
    <xf numFmtId="0" fontId="7" fillId="0" borderId="0" xfId="0" applyFont="1" applyBorder="1"/>
    <xf numFmtId="0" fontId="3" fillId="0" borderId="0" xfId="0" applyFont="1" applyFill="1" applyAlignment="1">
      <alignment horizontal="left"/>
    </xf>
    <xf numFmtId="0" fontId="3" fillId="0" borderId="0" xfId="0" applyFont="1" applyFill="1" applyAlignment="1">
      <alignment horizontal="center"/>
    </xf>
    <xf numFmtId="0" fontId="7" fillId="0" borderId="0" xfId="0" applyFont="1" applyFill="1" applyBorder="1"/>
    <xf numFmtId="0" fontId="7" fillId="0" borderId="0" xfId="0" applyFont="1" applyFill="1"/>
    <xf numFmtId="3" fontId="7" fillId="0" borderId="0" xfId="0" applyNumberFormat="1" applyFont="1"/>
    <xf numFmtId="0" fontId="2" fillId="0" borderId="0" xfId="0" applyFont="1" applyBorder="1" applyAlignment="1">
      <alignment horizontal="center"/>
    </xf>
    <xf numFmtId="0" fontId="5" fillId="0" borderId="0" xfId="0" applyFont="1"/>
    <xf numFmtId="3" fontId="2" fillId="0" borderId="0" xfId="0" applyNumberFormat="1" applyFont="1" applyBorder="1" applyAlignment="1">
      <alignment horizontal="right"/>
    </xf>
    <xf numFmtId="3" fontId="0" fillId="0" borderId="0" xfId="0" applyNumberFormat="1"/>
    <xf numFmtId="3" fontId="3" fillId="0" borderId="0" xfId="0" applyNumberFormat="1" applyFont="1" applyBorder="1" applyAlignment="1">
      <alignment horizontal="center"/>
    </xf>
    <xf numFmtId="0" fontId="2" fillId="0" borderId="0" xfId="0" applyFont="1" applyBorder="1"/>
    <xf numFmtId="0" fontId="3" fillId="0" borderId="0"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5" fillId="0" borderId="0" xfId="0" applyFont="1" applyBorder="1"/>
    <xf numFmtId="3" fontId="10" fillId="0" borderId="0" xfId="0" applyNumberFormat="1" applyFont="1"/>
    <xf numFmtId="0" fontId="13" fillId="0" borderId="0" xfId="0" applyFont="1" applyAlignment="1">
      <alignment horizontal="center"/>
    </xf>
    <xf numFmtId="0" fontId="13" fillId="0" borderId="0" xfId="0" applyFont="1"/>
    <xf numFmtId="0" fontId="10" fillId="0" borderId="0" xfId="0" applyFont="1" applyAlignment="1">
      <alignment horizontal="center"/>
    </xf>
    <xf numFmtId="3" fontId="3" fillId="0" borderId="0" xfId="0" applyNumberFormat="1" applyFont="1" applyAlignment="1">
      <alignment horizontal="center"/>
    </xf>
    <xf numFmtId="0" fontId="10" fillId="0" borderId="0" xfId="0" applyFont="1" applyAlignment="1"/>
    <xf numFmtId="0" fontId="15" fillId="0" borderId="0" xfId="0" applyFont="1" applyAlignment="1"/>
    <xf numFmtId="3"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left"/>
    </xf>
    <xf numFmtId="0" fontId="11" fillId="0" borderId="0" xfId="0" applyFont="1" applyAlignment="1">
      <alignment horizontal="center"/>
    </xf>
    <xf numFmtId="0" fontId="10" fillId="0" borderId="0" xfId="0" quotePrefix="1" applyFont="1" applyBorder="1" applyAlignment="1">
      <alignment horizontal="left"/>
    </xf>
    <xf numFmtId="49" fontId="10" fillId="0" borderId="0" xfId="0" applyNumberFormat="1" applyFont="1" applyAlignment="1">
      <alignment horizontal="left"/>
    </xf>
    <xf numFmtId="0" fontId="16" fillId="0" borderId="0" xfId="0" quotePrefix="1" applyFont="1" applyAlignment="1">
      <alignment horizontal="left"/>
    </xf>
    <xf numFmtId="0" fontId="16" fillId="0" borderId="0" xfId="0" applyFont="1"/>
    <xf numFmtId="0" fontId="15" fillId="0" borderId="0" xfId="0" applyFont="1"/>
    <xf numFmtId="0" fontId="16" fillId="0" borderId="0" xfId="0" applyFont="1" applyAlignment="1">
      <alignment horizontal="left"/>
    </xf>
    <xf numFmtId="2" fontId="3" fillId="0" borderId="0" xfId="0" applyNumberFormat="1" applyFont="1" applyFill="1" applyBorder="1" applyAlignment="1">
      <alignment horizontal="right"/>
    </xf>
    <xf numFmtId="0" fontId="0" fillId="0" borderId="0" xfId="0" applyAlignment="1">
      <alignment horizontal="center"/>
    </xf>
    <xf numFmtId="0" fontId="0" fillId="0" borderId="0" xfId="0" applyFill="1"/>
    <xf numFmtId="0" fontId="17" fillId="0" borderId="0" xfId="0" applyFont="1"/>
    <xf numFmtId="0" fontId="10" fillId="0" borderId="0" xfId="0" applyFont="1" applyFill="1" applyAlignment="1"/>
    <xf numFmtId="0" fontId="1" fillId="0" borderId="0" xfId="0" applyFont="1"/>
    <xf numFmtId="0" fontId="20" fillId="2" borderId="2" xfId="0" applyFont="1" applyFill="1" applyBorder="1" applyAlignment="1">
      <alignment horizontal="center"/>
    </xf>
    <xf numFmtId="0" fontId="21" fillId="2" borderId="2" xfId="0" applyFont="1" applyFill="1" applyBorder="1"/>
    <xf numFmtId="0" fontId="22" fillId="2" borderId="2" xfId="0" applyFont="1" applyFill="1" applyBorder="1" applyAlignment="1">
      <alignment horizontal="left"/>
    </xf>
    <xf numFmtId="3" fontId="21" fillId="2" borderId="2" xfId="0" applyNumberFormat="1" applyFont="1" applyFill="1" applyBorder="1"/>
    <xf numFmtId="0" fontId="20" fillId="2" borderId="2" xfId="0" quotePrefix="1" applyFont="1" applyFill="1" applyBorder="1" applyAlignment="1">
      <alignment horizontal="center"/>
    </xf>
    <xf numFmtId="0" fontId="21" fillId="2" borderId="0" xfId="0" applyFont="1" applyFill="1"/>
    <xf numFmtId="0" fontId="21" fillId="2" borderId="0" xfId="0" applyFont="1" applyFill="1" applyBorder="1"/>
    <xf numFmtId="0" fontId="20" fillId="2" borderId="0" xfId="0" applyFont="1" applyFill="1" applyBorder="1" applyAlignment="1">
      <alignment horizontal="center"/>
    </xf>
    <xf numFmtId="0" fontId="22" fillId="2" borderId="0" xfId="0" applyFont="1" applyFill="1" applyBorder="1" applyAlignment="1">
      <alignment horizontal="left"/>
    </xf>
    <xf numFmtId="0" fontId="20" fillId="2" borderId="0" xfId="0" quotePrefix="1" applyFont="1" applyFill="1" applyBorder="1" applyAlignment="1">
      <alignment horizontal="center"/>
    </xf>
    <xf numFmtId="3" fontId="20" fillId="2" borderId="0" xfId="0" applyNumberFormat="1" applyFont="1" applyFill="1" applyBorder="1" applyAlignment="1">
      <alignment horizontal="center"/>
    </xf>
    <xf numFmtId="0" fontId="24" fillId="2" borderId="0" xfId="0" quotePrefix="1" applyFont="1" applyFill="1" applyBorder="1" applyAlignment="1">
      <alignment horizontal="left"/>
    </xf>
    <xf numFmtId="0" fontId="10" fillId="0" borderId="0" xfId="0" applyFont="1" applyFill="1" applyBorder="1"/>
    <xf numFmtId="0" fontId="25" fillId="0" borderId="0" xfId="0" applyFont="1" applyAlignment="1">
      <alignment horizontal="center" vertical="center"/>
    </xf>
    <xf numFmtId="0" fontId="0" fillId="0" borderId="0" xfId="0" applyAlignment="1"/>
    <xf numFmtId="0" fontId="26" fillId="0" borderId="0" xfId="1" applyFont="1" applyAlignment="1" applyProtection="1">
      <alignment horizontal="center"/>
    </xf>
    <xf numFmtId="0" fontId="27" fillId="0" borderId="0" xfId="0" applyFont="1" applyAlignment="1">
      <alignment horizontal="center"/>
    </xf>
    <xf numFmtId="3"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0" fillId="0" borderId="0" xfId="0" applyAlignment="1"/>
    <xf numFmtId="0" fontId="3" fillId="0" borderId="0" xfId="0" applyFont="1" applyFill="1"/>
    <xf numFmtId="0" fontId="2" fillId="0" borderId="0" xfId="0" quotePrefix="1" applyFont="1" applyFill="1" applyBorder="1" applyAlignment="1">
      <alignment horizontal="center"/>
    </xf>
    <xf numFmtId="0" fontId="7" fillId="0" borderId="0" xfId="0" applyFont="1" applyFill="1" applyBorder="1" applyAlignment="1">
      <alignment horizontal="right"/>
    </xf>
    <xf numFmtId="0" fontId="28" fillId="0" borderId="0" xfId="1" applyFont="1" applyAlignment="1" applyProtection="1"/>
    <xf numFmtId="0" fontId="1" fillId="0" borderId="0" xfId="0" applyFont="1" applyAlignment="1">
      <alignment horizontal="center"/>
    </xf>
    <xf numFmtId="0" fontId="29" fillId="0" borderId="0" xfId="0" applyFont="1" applyAlignment="1">
      <alignment horizontal="left" readingOrder="1"/>
    </xf>
    <xf numFmtId="3" fontId="7" fillId="0" borderId="0" xfId="0" applyNumberFormat="1" applyFont="1" applyBorder="1"/>
    <xf numFmtId="3" fontId="3" fillId="0" borderId="0" xfId="0" applyNumberFormat="1" applyFont="1" applyBorder="1"/>
    <xf numFmtId="0" fontId="1" fillId="0" borderId="0" xfId="0" applyFont="1" applyAlignment="1">
      <alignment horizontal="justify" wrapText="1"/>
    </xf>
    <xf numFmtId="0" fontId="33" fillId="2" borderId="0" xfId="0" applyFont="1" applyFill="1"/>
    <xf numFmtId="0" fontId="33" fillId="2" borderId="0" xfId="0" applyFont="1" applyFill="1" applyBorder="1"/>
    <xf numFmtId="167" fontId="33" fillId="2" borderId="0" xfId="2" applyNumberFormat="1" applyFont="1" applyFill="1" applyBorder="1"/>
    <xf numFmtId="3" fontId="33" fillId="2" borderId="2" xfId="2" applyNumberFormat="1" applyFont="1" applyFill="1" applyBorder="1"/>
    <xf numFmtId="3" fontId="33" fillId="2" borderId="2" xfId="0" applyNumberFormat="1" applyFont="1" applyFill="1" applyBorder="1"/>
    <xf numFmtId="0" fontId="33" fillId="2" borderId="2" xfId="0" applyFont="1" applyFill="1" applyBorder="1"/>
    <xf numFmtId="3" fontId="11" fillId="0" borderId="0" xfId="0" applyNumberFormat="1" applyFont="1"/>
    <xf numFmtId="3" fontId="4" fillId="0" borderId="0" xfId="0" applyNumberFormat="1" applyFont="1"/>
    <xf numFmtId="0" fontId="37" fillId="0" borderId="0" xfId="0" applyFont="1"/>
    <xf numFmtId="0" fontId="38" fillId="0" borderId="0" xfId="1" applyFont="1" applyAlignment="1" applyProtection="1">
      <alignment horizontal="center"/>
    </xf>
    <xf numFmtId="3" fontId="10" fillId="0" borderId="0" xfId="0" applyNumberFormat="1" applyFont="1" applyAlignment="1">
      <alignment horizontal="left"/>
    </xf>
    <xf numFmtId="0" fontId="41" fillId="0" borderId="0" xfId="1" applyFont="1" applyAlignment="1" applyProtection="1">
      <alignment horizontal="center"/>
    </xf>
    <xf numFmtId="0" fontId="33" fillId="0" borderId="0" xfId="0" applyFont="1" applyAlignment="1">
      <alignment horizontal="left"/>
    </xf>
    <xf numFmtId="0" fontId="42" fillId="0" borderId="0" xfId="1" applyFont="1" applyAlignment="1" applyProtection="1">
      <alignment horizontal="center"/>
    </xf>
    <xf numFmtId="0" fontId="39" fillId="0" borderId="0" xfId="1" applyFont="1" applyAlignment="1" applyProtection="1">
      <alignment horizontal="center"/>
    </xf>
    <xf numFmtId="3" fontId="10" fillId="0" borderId="0" xfId="0" quotePrefix="1" applyNumberFormat="1" applyFont="1" applyAlignment="1">
      <alignment horizontal="left"/>
    </xf>
    <xf numFmtId="3" fontId="10" fillId="0" borderId="0" xfId="0" quotePrefix="1" applyNumberFormat="1" applyFont="1" applyFill="1" applyAlignment="1">
      <alignment horizontal="left"/>
    </xf>
    <xf numFmtId="165" fontId="10" fillId="0" borderId="0" xfId="0" applyNumberFormat="1" applyFont="1" applyFill="1" applyAlignment="1">
      <alignment horizontal="left"/>
    </xf>
    <xf numFmtId="0" fontId="5" fillId="0" borderId="0" xfId="0" applyFont="1" applyFill="1"/>
    <xf numFmtId="0" fontId="41" fillId="0" borderId="0" xfId="1" applyFont="1" applyFill="1" applyAlignment="1" applyProtection="1">
      <alignment horizontal="center"/>
    </xf>
    <xf numFmtId="0" fontId="1" fillId="0" borderId="0" xfId="0" applyFont="1" applyFill="1"/>
    <xf numFmtId="0" fontId="13" fillId="0" borderId="0" xfId="0" applyFont="1" applyFill="1" applyAlignment="1">
      <alignment horizontal="center"/>
    </xf>
    <xf numFmtId="0" fontId="21" fillId="0" borderId="2" xfId="0" applyFont="1" applyFill="1" applyBorder="1"/>
    <xf numFmtId="3" fontId="21" fillId="0" borderId="2" xfId="0" applyNumberFormat="1" applyFont="1" applyFill="1" applyBorder="1"/>
    <xf numFmtId="3" fontId="23" fillId="0" borderId="2" xfId="0" applyNumberFormat="1" applyFont="1" applyFill="1" applyBorder="1"/>
    <xf numFmtId="0" fontId="0" fillId="0" borderId="0" xfId="0" applyFill="1" applyAlignment="1">
      <alignment horizontal="center"/>
    </xf>
    <xf numFmtId="167" fontId="7" fillId="0" borderId="0" xfId="0" applyNumberFormat="1" applyFont="1"/>
    <xf numFmtId="3" fontId="10" fillId="0" borderId="0" xfId="0" applyNumberFormat="1" applyFont="1" applyFill="1"/>
    <xf numFmtId="0" fontId="4" fillId="0" borderId="0" xfId="0" applyFont="1" applyFill="1"/>
    <xf numFmtId="3" fontId="44" fillId="0" borderId="0" xfId="0" applyNumberFormat="1" applyFont="1"/>
    <xf numFmtId="3" fontId="40" fillId="0" borderId="0" xfId="0" applyNumberFormat="1" applyFont="1" applyFill="1" applyBorder="1"/>
    <xf numFmtId="3" fontId="1" fillId="0" borderId="0" xfId="0" applyNumberFormat="1" applyFont="1" applyFill="1"/>
    <xf numFmtId="3" fontId="3" fillId="0" borderId="0" xfId="0" applyNumberFormat="1" applyFont="1" applyFill="1"/>
    <xf numFmtId="0" fontId="46" fillId="0" borderId="0" xfId="0" applyFont="1" applyAlignment="1">
      <alignment horizontal="center"/>
    </xf>
    <xf numFmtId="0" fontId="47" fillId="0" borderId="0" xfId="0" applyFont="1"/>
    <xf numFmtId="0" fontId="48" fillId="0" borderId="0" xfId="1" applyFont="1" applyAlignment="1" applyProtection="1">
      <alignment horizontal="center"/>
    </xf>
    <xf numFmtId="0" fontId="49" fillId="0" borderId="0" xfId="1" applyFont="1" applyFill="1" applyAlignment="1" applyProtection="1"/>
    <xf numFmtId="0" fontId="51" fillId="0" borderId="0" xfId="1" applyFont="1" applyAlignment="1" applyProtection="1"/>
    <xf numFmtId="0" fontId="51" fillId="0" borderId="0" xfId="1" applyFont="1" applyFill="1" applyAlignment="1" applyProtection="1"/>
    <xf numFmtId="0" fontId="49" fillId="0" borderId="0" xfId="1" applyFont="1" applyAlignment="1" applyProtection="1"/>
    <xf numFmtId="3" fontId="3" fillId="0" borderId="0" xfId="0" applyNumberFormat="1" applyFont="1" applyFill="1" applyAlignment="1">
      <alignment horizontal="center"/>
    </xf>
    <xf numFmtId="0" fontId="43" fillId="4" borderId="0" xfId="0" applyFont="1" applyFill="1"/>
    <xf numFmtId="0" fontId="21" fillId="4" borderId="0" xfId="0" applyFont="1" applyFill="1"/>
    <xf numFmtId="0" fontId="20" fillId="4" borderId="0" xfId="0" applyFont="1" applyFill="1"/>
    <xf numFmtId="0" fontId="23" fillId="4" borderId="0" xfId="0" applyFont="1" applyFill="1"/>
    <xf numFmtId="3" fontId="10" fillId="0" borderId="0" xfId="0" applyNumberFormat="1" applyFont="1" applyAlignment="1">
      <alignment horizontal="center"/>
    </xf>
    <xf numFmtId="167" fontId="10" fillId="0" borderId="0" xfId="0" applyNumberFormat="1" applyFont="1" applyAlignment="1">
      <alignment horizontal="left"/>
    </xf>
    <xf numFmtId="0" fontId="56" fillId="0" borderId="0" xfId="0" applyFont="1" applyFill="1"/>
    <xf numFmtId="3" fontId="58" fillId="0" borderId="0" xfId="0" quotePrefix="1" applyNumberFormat="1" applyFont="1" applyFill="1" applyAlignment="1">
      <alignment horizontal="left"/>
    </xf>
    <xf numFmtId="3" fontId="56" fillId="0" borderId="0" xfId="0" applyNumberFormat="1" applyFont="1" applyFill="1"/>
    <xf numFmtId="0" fontId="59" fillId="0" borderId="0" xfId="0" applyFont="1" applyFill="1"/>
    <xf numFmtId="3" fontId="0" fillId="0" borderId="0" xfId="0" applyNumberFormat="1" applyFill="1"/>
    <xf numFmtId="0" fontId="20" fillId="8" borderId="4" xfId="0" applyFont="1" applyFill="1" applyBorder="1" applyAlignment="1">
      <alignment horizontal="center"/>
    </xf>
    <xf numFmtId="0" fontId="20" fillId="8" borderId="5" xfId="0" quotePrefix="1" applyFont="1" applyFill="1" applyBorder="1" applyAlignment="1">
      <alignment horizontal="center"/>
    </xf>
    <xf numFmtId="0" fontId="20" fillId="8" borderId="5" xfId="0" applyFont="1" applyFill="1" applyBorder="1" applyAlignment="1">
      <alignment horizontal="center"/>
    </xf>
    <xf numFmtId="0" fontId="20" fillId="7" borderId="6" xfId="0" applyFont="1" applyFill="1" applyBorder="1" applyAlignment="1">
      <alignment horizontal="center"/>
    </xf>
    <xf numFmtId="3" fontId="31" fillId="0" borderId="0" xfId="0" applyNumberFormat="1" applyFont="1" applyBorder="1" applyAlignment="1">
      <alignment horizontal="right"/>
    </xf>
    <xf numFmtId="0" fontId="30" fillId="0" borderId="0" xfId="0" applyFont="1" applyBorder="1"/>
    <xf numFmtId="37" fontId="30" fillId="0" borderId="0" xfId="0" applyNumberFormat="1" applyFont="1" applyBorder="1"/>
    <xf numFmtId="3" fontId="7" fillId="0" borderId="0" xfId="0" applyNumberFormat="1" applyFont="1" applyFill="1" applyBorder="1"/>
    <xf numFmtId="0" fontId="6" fillId="0" borderId="8" xfId="0" applyFont="1" applyBorder="1" applyAlignment="1">
      <alignment horizontal="left"/>
    </xf>
    <xf numFmtId="3" fontId="3" fillId="0" borderId="8" xfId="0" applyNumberFormat="1" applyFont="1" applyBorder="1" applyAlignment="1">
      <alignment horizontal="right"/>
    </xf>
    <xf numFmtId="37" fontId="3" fillId="0" borderId="8" xfId="0" applyNumberFormat="1" applyFont="1" applyBorder="1"/>
    <xf numFmtId="3" fontId="3" fillId="0" borderId="8" xfId="0" applyNumberFormat="1" applyFont="1" applyBorder="1"/>
    <xf numFmtId="3" fontId="3" fillId="0" borderId="8" xfId="0" applyNumberFormat="1" applyFont="1" applyFill="1" applyBorder="1"/>
    <xf numFmtId="164" fontId="31" fillId="0" borderId="0" xfId="0" applyNumberFormat="1" applyFont="1" applyBorder="1" applyAlignment="1">
      <alignment horizontal="right"/>
    </xf>
    <xf numFmtId="164" fontId="30" fillId="0" borderId="0" xfId="0" applyNumberFormat="1" applyFont="1" applyBorder="1"/>
    <xf numFmtId="164" fontId="7" fillId="0" borderId="0" xfId="0" applyNumberFormat="1" applyFont="1" applyBorder="1"/>
    <xf numFmtId="164" fontId="7" fillId="0" borderId="0" xfId="0" applyNumberFormat="1" applyFont="1" applyFill="1" applyBorder="1"/>
    <xf numFmtId="0" fontId="20" fillId="8" borderId="0" xfId="0" applyFont="1" applyFill="1"/>
    <xf numFmtId="0" fontId="33" fillId="8" borderId="0" xfId="0" applyFont="1" applyFill="1" applyAlignment="1">
      <alignment horizontal="center"/>
    </xf>
    <xf numFmtId="0" fontId="2" fillId="8" borderId="0" xfId="0" applyFont="1" applyFill="1" applyBorder="1"/>
    <xf numFmtId="0" fontId="3" fillId="8" borderId="0" xfId="0" applyFont="1" applyFill="1" applyBorder="1" applyAlignment="1">
      <alignment horizontal="center"/>
    </xf>
    <xf numFmtId="0" fontId="20" fillId="8" borderId="9" xfId="0" quotePrefix="1" applyFont="1" applyFill="1" applyBorder="1" applyAlignment="1">
      <alignment horizontal="center"/>
    </xf>
    <xf numFmtId="3" fontId="20" fillId="8" borderId="10" xfId="0" applyNumberFormat="1" applyFont="1" applyFill="1" applyBorder="1" applyAlignment="1">
      <alignment horizontal="right"/>
    </xf>
    <xf numFmtId="3" fontId="20" fillId="7" borderId="11" xfId="0" applyNumberFormat="1" applyFont="1" applyFill="1" applyBorder="1" applyAlignment="1">
      <alignment horizontal="right"/>
    </xf>
    <xf numFmtId="0" fontId="20" fillId="8" borderId="0" xfId="0" applyFont="1" applyFill="1" applyAlignment="1">
      <alignment horizontal="left"/>
    </xf>
    <xf numFmtId="0" fontId="20" fillId="8" borderId="0" xfId="0" quotePrefix="1" applyFont="1" applyFill="1" applyAlignment="1">
      <alignment horizontal="left"/>
    </xf>
    <xf numFmtId="0" fontId="21" fillId="8" borderId="0" xfId="0" applyFont="1" applyFill="1"/>
    <xf numFmtId="41" fontId="31" fillId="0" borderId="0" xfId="0" applyNumberFormat="1" applyFont="1" applyBorder="1" applyAlignment="1">
      <alignment horizontal="right"/>
    </xf>
    <xf numFmtId="41" fontId="30" fillId="0" borderId="0" xfId="0" applyNumberFormat="1" applyFont="1" applyBorder="1"/>
    <xf numFmtId="41" fontId="20" fillId="8" borderId="10" xfId="0" applyNumberFormat="1" applyFont="1" applyFill="1" applyBorder="1" applyAlignment="1">
      <alignment horizontal="right"/>
    </xf>
    <xf numFmtId="0" fontId="61" fillId="0" borderId="7" xfId="0" applyFont="1" applyBorder="1" applyAlignment="1">
      <alignment horizontal="left"/>
    </xf>
    <xf numFmtId="41" fontId="62" fillId="0" borderId="7" xfId="2" applyNumberFormat="1" applyFont="1" applyBorder="1" applyAlignment="1">
      <alignment horizontal="center"/>
    </xf>
    <xf numFmtId="0" fontId="61" fillId="0" borderId="8" xfId="0" applyFont="1" applyBorder="1" applyAlignment="1">
      <alignment horizontal="left"/>
    </xf>
    <xf numFmtId="41" fontId="62" fillId="0" borderId="8" xfId="0" applyNumberFormat="1" applyFont="1" applyBorder="1" applyAlignment="1">
      <alignment horizontal="right"/>
    </xf>
    <xf numFmtId="41" fontId="62" fillId="0" borderId="8" xfId="0" applyNumberFormat="1" applyFont="1" applyBorder="1"/>
    <xf numFmtId="41" fontId="62" fillId="0" borderId="8" xfId="2" applyNumberFormat="1" applyFont="1" applyBorder="1" applyAlignment="1">
      <alignment horizontal="center"/>
    </xf>
    <xf numFmtId="167" fontId="62" fillId="0" borderId="7" xfId="2" applyNumberFormat="1" applyFont="1" applyBorder="1" applyAlignment="1">
      <alignment horizontal="center"/>
    </xf>
    <xf numFmtId="37" fontId="62" fillId="0" borderId="7" xfId="0" applyNumberFormat="1" applyFont="1" applyBorder="1"/>
    <xf numFmtId="3" fontId="62" fillId="0" borderId="7" xfId="0" applyNumberFormat="1" applyFont="1" applyBorder="1"/>
    <xf numFmtId="3" fontId="62" fillId="0" borderId="7" xfId="0" applyNumberFormat="1" applyFont="1" applyFill="1" applyBorder="1"/>
    <xf numFmtId="3" fontId="62" fillId="0" borderId="8" xfId="0" applyNumberFormat="1" applyFont="1" applyBorder="1" applyAlignment="1">
      <alignment horizontal="right"/>
    </xf>
    <xf numFmtId="37" fontId="62" fillId="0" borderId="8" xfId="0" applyNumberFormat="1" applyFont="1" applyBorder="1"/>
    <xf numFmtId="3" fontId="62" fillId="0" borderId="8" xfId="0" applyNumberFormat="1" applyFont="1" applyBorder="1"/>
    <xf numFmtId="3" fontId="62" fillId="0" borderId="8" xfId="0" applyNumberFormat="1" applyFont="1" applyFill="1" applyBorder="1"/>
    <xf numFmtId="167" fontId="62" fillId="0" borderId="8" xfId="2" applyNumberFormat="1" applyFont="1" applyBorder="1" applyAlignment="1">
      <alignment horizontal="center"/>
    </xf>
    <xf numFmtId="164" fontId="62" fillId="0" borderId="7" xfId="0" applyNumberFormat="1" applyFont="1" applyBorder="1"/>
    <xf numFmtId="164" fontId="62" fillId="0" borderId="7" xfId="0" applyNumberFormat="1" applyFont="1" applyFill="1" applyBorder="1"/>
    <xf numFmtId="164" fontId="62" fillId="0" borderId="8" xfId="0" applyNumberFormat="1" applyFont="1" applyBorder="1" applyAlignment="1">
      <alignment horizontal="right"/>
    </xf>
    <xf numFmtId="164" fontId="62" fillId="0" borderId="8" xfId="0" applyNumberFormat="1" applyFont="1" applyBorder="1"/>
    <xf numFmtId="41" fontId="62" fillId="0" borderId="7" xfId="4" applyFont="1" applyBorder="1" applyAlignment="1">
      <alignment horizontal="right"/>
    </xf>
    <xf numFmtId="41" fontId="62" fillId="0" borderId="7" xfId="4" applyFont="1" applyFill="1" applyBorder="1" applyAlignment="1">
      <alignment horizontal="right"/>
    </xf>
    <xf numFmtId="41" fontId="62" fillId="0" borderId="8" xfId="4" applyFont="1" applyBorder="1" applyAlignment="1">
      <alignment horizontal="right"/>
    </xf>
    <xf numFmtId="41" fontId="62" fillId="0" borderId="8" xfId="4" applyFont="1" applyFill="1" applyBorder="1" applyAlignment="1">
      <alignment horizontal="right"/>
    </xf>
    <xf numFmtId="0" fontId="63" fillId="0" borderId="0" xfId="0" applyFont="1" applyBorder="1" applyAlignment="1">
      <alignment horizontal="center"/>
    </xf>
    <xf numFmtId="3" fontId="65" fillId="0" borderId="0" xfId="0" applyNumberFormat="1" applyFont="1" applyBorder="1" applyAlignment="1">
      <alignment horizontal="right"/>
    </xf>
    <xf numFmtId="0" fontId="62" fillId="0" borderId="0" xfId="0" applyFont="1" applyBorder="1"/>
    <xf numFmtId="37" fontId="62" fillId="0" borderId="0" xfId="0" applyNumberFormat="1" applyFont="1" applyBorder="1"/>
    <xf numFmtId="3" fontId="65" fillId="0" borderId="0" xfId="0" applyNumberFormat="1" applyFont="1" applyBorder="1"/>
    <xf numFmtId="3" fontId="65" fillId="0" borderId="0" xfId="0" applyNumberFormat="1" applyFont="1" applyFill="1" applyBorder="1"/>
    <xf numFmtId="0" fontId="66" fillId="0" borderId="0" xfId="0" quotePrefix="1" applyFont="1" applyBorder="1" applyAlignment="1">
      <alignment horizontal="left"/>
    </xf>
    <xf numFmtId="0" fontId="66" fillId="0" borderId="0" xfId="0" applyFont="1" applyBorder="1" applyAlignment="1">
      <alignment horizontal="left"/>
    </xf>
    <xf numFmtId="0" fontId="66" fillId="0" borderId="0" xfId="0" applyFont="1"/>
    <xf numFmtId="0" fontId="63" fillId="0" borderId="0" xfId="0" applyFont="1"/>
    <xf numFmtId="0" fontId="63" fillId="0" borderId="0" xfId="0" quotePrefix="1" applyFont="1" applyAlignment="1">
      <alignment horizontal="left"/>
    </xf>
    <xf numFmtId="0" fontId="66" fillId="0" borderId="0" xfId="0" applyFont="1" applyAlignment="1">
      <alignment horizontal="left"/>
    </xf>
    <xf numFmtId="0" fontId="66" fillId="0" borderId="0" xfId="0" quotePrefix="1" applyFont="1" applyAlignment="1">
      <alignment horizontal="left"/>
    </xf>
    <xf numFmtId="0" fontId="66" fillId="0" borderId="0" xfId="0" applyFont="1" applyAlignment="1">
      <alignment horizontal="right"/>
    </xf>
    <xf numFmtId="165" fontId="66" fillId="0" borderId="0" xfId="0" applyNumberFormat="1" applyFont="1"/>
    <xf numFmtId="0" fontId="62" fillId="0" borderId="0" xfId="0" applyFont="1"/>
    <xf numFmtId="166" fontId="66" fillId="0" borderId="0" xfId="0" applyNumberFormat="1" applyFont="1"/>
    <xf numFmtId="0" fontId="62" fillId="0" borderId="0" xfId="0" applyFont="1" applyAlignment="1">
      <alignment horizontal="center"/>
    </xf>
    <xf numFmtId="0" fontId="66" fillId="0" borderId="0" xfId="0" applyFont="1" applyAlignment="1">
      <alignment horizontal="justify" wrapText="1"/>
    </xf>
    <xf numFmtId="41" fontId="65" fillId="0" borderId="0" xfId="0" applyNumberFormat="1" applyFont="1" applyBorder="1" applyAlignment="1">
      <alignment horizontal="right"/>
    </xf>
    <xf numFmtId="41" fontId="62" fillId="0" borderId="0" xfId="0" applyNumberFormat="1" applyFont="1" applyBorder="1"/>
    <xf numFmtId="0" fontId="33" fillId="8" borderId="0" xfId="0" applyFont="1" applyFill="1"/>
    <xf numFmtId="0" fontId="66" fillId="0" borderId="0" xfId="0" applyFont="1" applyFill="1"/>
    <xf numFmtId="0" fontId="66" fillId="0" borderId="0" xfId="0" applyFont="1" applyFill="1" applyAlignment="1">
      <alignment horizontal="left"/>
    </xf>
    <xf numFmtId="0" fontId="63" fillId="0" borderId="0" xfId="0" applyFont="1" applyBorder="1"/>
    <xf numFmtId="0" fontId="64" fillId="0" borderId="0" xfId="0" applyFont="1"/>
    <xf numFmtId="0" fontId="63" fillId="0" borderId="0" xfId="0" applyFont="1" applyAlignment="1">
      <alignment horizontal="left"/>
    </xf>
    <xf numFmtId="0" fontId="13" fillId="8" borderId="0" xfId="0" applyFont="1" applyFill="1" applyAlignment="1">
      <alignment horizontal="center"/>
    </xf>
    <xf numFmtId="169" fontId="45" fillId="0" borderId="0" xfId="0" applyNumberFormat="1" applyFont="1" applyFill="1" applyBorder="1"/>
    <xf numFmtId="0" fontId="2" fillId="0" borderId="13" xfId="0" applyFont="1" applyBorder="1" applyAlignment="1">
      <alignment horizontal="center"/>
    </xf>
    <xf numFmtId="3" fontId="40" fillId="0" borderId="13" xfId="0" applyNumberFormat="1" applyFont="1" applyFill="1" applyBorder="1"/>
    <xf numFmtId="0" fontId="20" fillId="11" borderId="14" xfId="0" applyFont="1" applyFill="1" applyBorder="1" applyAlignment="1">
      <alignment horizontal="center"/>
    </xf>
    <xf numFmtId="0" fontId="20" fillId="11" borderId="15" xfId="0" quotePrefix="1" applyFont="1" applyFill="1" applyBorder="1" applyAlignment="1">
      <alignment horizontal="center"/>
    </xf>
    <xf numFmtId="0" fontId="20" fillId="11" borderId="15" xfId="0" applyFont="1" applyFill="1" applyBorder="1" applyAlignment="1">
      <alignment horizontal="center"/>
    </xf>
    <xf numFmtId="0" fontId="20" fillId="11" borderId="16" xfId="0" quotePrefix="1" applyFont="1" applyFill="1" applyBorder="1" applyAlignment="1">
      <alignment horizontal="center"/>
    </xf>
    <xf numFmtId="0" fontId="61" fillId="0" borderId="12" xfId="0" applyFont="1" applyBorder="1" applyAlignment="1">
      <alignment horizontal="left"/>
    </xf>
    <xf numFmtId="167" fontId="64" fillId="0" borderId="12" xfId="2" applyNumberFormat="1" applyFont="1" applyBorder="1"/>
    <xf numFmtId="3" fontId="62" fillId="0" borderId="12" xfId="0" applyNumberFormat="1" applyFont="1" applyBorder="1"/>
    <xf numFmtId="3" fontId="62" fillId="0" borderId="12" xfId="0" applyNumberFormat="1" applyFont="1" applyFill="1" applyBorder="1"/>
    <xf numFmtId="0" fontId="20" fillId="11" borderId="17" xfId="0" quotePrefix="1" applyFont="1" applyFill="1" applyBorder="1" applyAlignment="1">
      <alignment horizontal="center"/>
    </xf>
    <xf numFmtId="3" fontId="20" fillId="11" borderId="18" xfId="0" applyNumberFormat="1" applyFont="1" applyFill="1" applyBorder="1" applyAlignment="1">
      <alignment horizontal="right"/>
    </xf>
    <xf numFmtId="3" fontId="20" fillId="11" borderId="19" xfId="0" applyNumberFormat="1" applyFont="1" applyFill="1" applyBorder="1" applyAlignment="1">
      <alignment horizontal="right"/>
    </xf>
    <xf numFmtId="0" fontId="20" fillId="11" borderId="0" xfId="0" applyFont="1" applyFill="1"/>
    <xf numFmtId="0" fontId="33" fillId="11" borderId="0" xfId="0" applyFont="1" applyFill="1"/>
    <xf numFmtId="0" fontId="20" fillId="11" borderId="0" xfId="0" applyFont="1" applyFill="1" applyBorder="1"/>
    <xf numFmtId="0" fontId="33" fillId="11" borderId="0" xfId="0" applyFont="1" applyFill="1" applyBorder="1" applyAlignment="1">
      <alignment horizontal="center"/>
    </xf>
    <xf numFmtId="0" fontId="33" fillId="11" borderId="0" xfId="0" applyFont="1" applyFill="1" applyAlignment="1">
      <alignment horizontal="center"/>
    </xf>
    <xf numFmtId="0" fontId="65" fillId="0" borderId="0" xfId="0" applyFont="1"/>
    <xf numFmtId="3" fontId="65" fillId="0" borderId="0" xfId="0" applyNumberFormat="1" applyFont="1"/>
    <xf numFmtId="0" fontId="62" fillId="0" borderId="0" xfId="0" applyFont="1" applyFill="1" applyAlignment="1">
      <alignment horizontal="center"/>
    </xf>
    <xf numFmtId="0" fontId="67" fillId="0" borderId="0" xfId="1" applyFont="1" applyAlignment="1" applyProtection="1">
      <alignment horizontal="center"/>
    </xf>
    <xf numFmtId="0" fontId="66" fillId="0" borderId="0" xfId="0" applyFont="1" applyAlignment="1">
      <alignment horizontal="center"/>
    </xf>
    <xf numFmtId="3" fontId="62" fillId="0" borderId="0" xfId="0" applyNumberFormat="1" applyFont="1" applyBorder="1" applyAlignment="1">
      <alignment horizontal="right"/>
    </xf>
    <xf numFmtId="0" fontId="66" fillId="0" borderId="0" xfId="0" applyFont="1" applyAlignment="1"/>
    <xf numFmtId="3" fontId="62" fillId="0" borderId="0" xfId="0" applyNumberFormat="1" applyFont="1" applyAlignment="1">
      <alignment horizontal="center"/>
    </xf>
    <xf numFmtId="0" fontId="62" fillId="0" borderId="0" xfId="0" applyFont="1" applyBorder="1" applyAlignment="1">
      <alignment horizontal="right"/>
    </xf>
    <xf numFmtId="3" fontId="63" fillId="0" borderId="0" xfId="0" applyNumberFormat="1" applyFont="1" applyBorder="1" applyAlignment="1">
      <alignment horizontal="right"/>
    </xf>
    <xf numFmtId="3" fontId="62" fillId="0" borderId="0" xfId="0" applyNumberFormat="1" applyFont="1"/>
    <xf numFmtId="0" fontId="64" fillId="0" borderId="0" xfId="0" applyFont="1" applyAlignment="1">
      <alignment horizontal="center"/>
    </xf>
    <xf numFmtId="0" fontId="62" fillId="0" borderId="0" xfId="0" applyFont="1" applyAlignment="1">
      <alignment horizontal="left"/>
    </xf>
    <xf numFmtId="0" fontId="63" fillId="0" borderId="0" xfId="0" applyFont="1" applyAlignment="1">
      <alignment horizontal="center"/>
    </xf>
    <xf numFmtId="0" fontId="63" fillId="0" borderId="1" xfId="0" applyFont="1" applyFill="1" applyBorder="1" applyAlignment="1">
      <alignment horizontal="center"/>
    </xf>
    <xf numFmtId="0" fontId="63" fillId="0" borderId="0" xfId="0" applyFont="1" applyFill="1" applyBorder="1" applyAlignment="1">
      <alignment horizontal="center"/>
    </xf>
    <xf numFmtId="3" fontId="62" fillId="0" borderId="0" xfId="0" applyNumberFormat="1" applyFont="1" applyFill="1" applyBorder="1" applyAlignment="1">
      <alignment horizontal="right"/>
    </xf>
    <xf numFmtId="0" fontId="62" fillId="0" borderId="0" xfId="0" applyFont="1" applyFill="1" applyBorder="1" applyAlignment="1">
      <alignment horizontal="right"/>
    </xf>
    <xf numFmtId="3" fontId="63" fillId="0" borderId="0" xfId="0" applyNumberFormat="1" applyFont="1" applyFill="1" applyBorder="1" applyAlignment="1">
      <alignment horizontal="right"/>
    </xf>
    <xf numFmtId="3" fontId="61" fillId="0" borderId="0" xfId="0" applyNumberFormat="1" applyFont="1" applyBorder="1" applyAlignment="1">
      <alignment horizontal="center"/>
    </xf>
    <xf numFmtId="0" fontId="61" fillId="0" borderId="0" xfId="0" applyFont="1" applyBorder="1" applyAlignment="1">
      <alignment horizontal="center"/>
    </xf>
    <xf numFmtId="0" fontId="68" fillId="0" borderId="0" xfId="0" applyFont="1"/>
    <xf numFmtId="0" fontId="69" fillId="0" borderId="0" xfId="0" applyFont="1"/>
    <xf numFmtId="0" fontId="68" fillId="0" borderId="0" xfId="0" applyFont="1" applyAlignment="1">
      <alignment horizontal="right"/>
    </xf>
    <xf numFmtId="0" fontId="61" fillId="0" borderId="0" xfId="0" applyFont="1"/>
    <xf numFmtId="0" fontId="65" fillId="0" borderId="0" xfId="0" applyFont="1" applyAlignment="1">
      <alignment horizontal="center"/>
    </xf>
    <xf numFmtId="0" fontId="63" fillId="0" borderId="0" xfId="0" quotePrefix="1" applyFont="1" applyFill="1" applyAlignment="1">
      <alignment horizontal="left"/>
    </xf>
    <xf numFmtId="0" fontId="65" fillId="0" borderId="0" xfId="0" applyFont="1" applyFill="1" applyAlignment="1">
      <alignment horizontal="center"/>
    </xf>
    <xf numFmtId="0" fontId="62" fillId="0" borderId="0" xfId="0" applyFont="1" applyFill="1"/>
    <xf numFmtId="3" fontId="62" fillId="0" borderId="0" xfId="0" applyNumberFormat="1" applyFont="1" applyFill="1" applyBorder="1"/>
    <xf numFmtId="0" fontId="62" fillId="0" borderId="0" xfId="0" applyFont="1" applyFill="1" applyBorder="1"/>
    <xf numFmtId="3" fontId="63" fillId="0" borderId="0" xfId="0" applyNumberFormat="1" applyFont="1" applyFill="1" applyBorder="1"/>
    <xf numFmtId="0" fontId="69" fillId="0" borderId="0" xfId="0" applyFont="1" applyBorder="1" applyAlignment="1">
      <alignment horizontal="center"/>
    </xf>
    <xf numFmtId="0" fontId="63" fillId="0" borderId="0" xfId="0" quotePrefix="1" applyFont="1" applyBorder="1" applyAlignment="1">
      <alignment horizontal="left"/>
    </xf>
    <xf numFmtId="0" fontId="63" fillId="0" borderId="0" xfId="0" applyFont="1" applyFill="1" applyBorder="1"/>
    <xf numFmtId="0" fontId="20" fillId="11" borderId="16" xfId="0" applyFont="1" applyFill="1" applyBorder="1" applyAlignment="1">
      <alignment horizontal="center"/>
    </xf>
    <xf numFmtId="0" fontId="66" fillId="0" borderId="0" xfId="0" applyFont="1" applyBorder="1" applyAlignment="1">
      <alignment horizontal="center"/>
    </xf>
    <xf numFmtId="167" fontId="62" fillId="0" borderId="12" xfId="2" applyNumberFormat="1" applyFont="1" applyBorder="1"/>
    <xf numFmtId="3" fontId="32" fillId="0" borderId="13" xfId="0" applyNumberFormat="1" applyFont="1" applyFill="1" applyBorder="1"/>
    <xf numFmtId="0" fontId="33" fillId="11" borderId="0" xfId="0" applyFont="1" applyFill="1" applyAlignment="1">
      <alignment horizontal="left"/>
    </xf>
    <xf numFmtId="0" fontId="64" fillId="0" borderId="0" xfId="0" applyFont="1" applyFill="1"/>
    <xf numFmtId="168" fontId="66" fillId="0" borderId="0" xfId="0" applyNumberFormat="1" applyFont="1"/>
    <xf numFmtId="168" fontId="62" fillId="0" borderId="0" xfId="0" applyNumberFormat="1" applyFont="1"/>
    <xf numFmtId="168" fontId="64" fillId="0" borderId="0" xfId="0" applyNumberFormat="1" applyFont="1"/>
    <xf numFmtId="168" fontId="64" fillId="0" borderId="0" xfId="0" applyNumberFormat="1" applyFont="1" applyFill="1"/>
    <xf numFmtId="3" fontId="66" fillId="0" borderId="0" xfId="0" applyNumberFormat="1" applyFont="1"/>
    <xf numFmtId="3" fontId="66" fillId="0" borderId="0" xfId="0" applyNumberFormat="1" applyFont="1" applyFill="1"/>
    <xf numFmtId="0" fontId="63" fillId="0" borderId="0" xfId="0" applyFont="1" applyFill="1"/>
    <xf numFmtId="0" fontId="33" fillId="11" borderId="0" xfId="0" applyFont="1" applyFill="1" applyBorder="1"/>
    <xf numFmtId="0" fontId="60" fillId="11" borderId="0" xfId="0" applyFont="1" applyFill="1"/>
    <xf numFmtId="0" fontId="70" fillId="11" borderId="0" xfId="0" applyFont="1" applyFill="1"/>
    <xf numFmtId="0" fontId="65" fillId="0" borderId="0" xfId="0" applyFont="1" applyBorder="1"/>
    <xf numFmtId="0" fontId="65" fillId="0" borderId="0" xfId="0" applyFont="1" applyFill="1"/>
    <xf numFmtId="4" fontId="63" fillId="0" borderId="0" xfId="0" applyNumberFormat="1" applyFont="1" applyBorder="1" applyAlignment="1">
      <alignment horizontal="right"/>
    </xf>
    <xf numFmtId="3" fontId="63" fillId="0" borderId="0" xfId="0" applyNumberFormat="1" applyFont="1" applyBorder="1" applyAlignment="1">
      <alignment horizontal="center"/>
    </xf>
    <xf numFmtId="0" fontId="61" fillId="0" borderId="0" xfId="0" applyFont="1" applyAlignment="1">
      <alignment horizontal="center"/>
    </xf>
    <xf numFmtId="0" fontId="69" fillId="0" borderId="0" xfId="0" applyFont="1" applyAlignment="1">
      <alignment horizontal="center"/>
    </xf>
    <xf numFmtId="0" fontId="69" fillId="0" borderId="0" xfId="0" applyFont="1" applyBorder="1"/>
    <xf numFmtId="4" fontId="62" fillId="0" borderId="0" xfId="0" applyNumberFormat="1" applyFont="1"/>
    <xf numFmtId="2" fontId="62" fillId="0" borderId="0" xfId="0" applyNumberFormat="1" applyFont="1"/>
    <xf numFmtId="0" fontId="20" fillId="11" borderId="0" xfId="0" quotePrefix="1" applyFont="1" applyFill="1" applyAlignment="1">
      <alignment horizontal="left"/>
    </xf>
    <xf numFmtId="0" fontId="6" fillId="0" borderId="20" xfId="0" applyFont="1" applyBorder="1" applyAlignment="1">
      <alignment horizontal="left"/>
    </xf>
    <xf numFmtId="167" fontId="3" fillId="0" borderId="20" xfId="2" applyNumberFormat="1" applyFont="1" applyFill="1" applyBorder="1" applyAlignment="1">
      <alignment horizontal="center"/>
    </xf>
    <xf numFmtId="3" fontId="3" fillId="0" borderId="20" xfId="0" applyNumberFormat="1" applyFont="1" applyBorder="1" applyAlignment="1">
      <alignment horizontal="right"/>
    </xf>
    <xf numFmtId="3" fontId="3" fillId="0" borderId="20" xfId="0" applyNumberFormat="1" applyFont="1" applyBorder="1"/>
    <xf numFmtId="37" fontId="3" fillId="0" borderId="20" xfId="0" applyNumberFormat="1" applyFont="1" applyBorder="1"/>
    <xf numFmtId="37" fontId="3" fillId="0" borderId="20" xfId="0" applyNumberFormat="1" applyFont="1" applyFill="1" applyBorder="1"/>
    <xf numFmtId="37" fontId="57" fillId="0" borderId="20" xfId="0" applyNumberFormat="1" applyFont="1" applyFill="1" applyBorder="1"/>
    <xf numFmtId="3" fontId="3" fillId="0" borderId="20" xfId="0" applyNumberFormat="1" applyFont="1" applyFill="1" applyBorder="1" applyAlignment="1">
      <alignment horizontal="right"/>
    </xf>
    <xf numFmtId="0" fontId="3" fillId="0" borderId="20" xfId="0" applyFont="1" applyBorder="1" applyAlignment="1">
      <alignment horizontal="right"/>
    </xf>
    <xf numFmtId="0" fontId="3" fillId="0" borderId="20" xfId="0" applyFont="1" applyBorder="1"/>
    <xf numFmtId="164" fontId="3" fillId="0" borderId="20" xfId="0" applyNumberFormat="1" applyFont="1" applyBorder="1" applyAlignment="1">
      <alignment horizontal="right"/>
    </xf>
    <xf numFmtId="164" fontId="3" fillId="0" borderId="20" xfId="0" applyNumberFormat="1" applyFont="1" applyBorder="1"/>
    <xf numFmtId="164" fontId="3" fillId="0" borderId="20" xfId="0" applyNumberFormat="1" applyFont="1" applyFill="1" applyBorder="1"/>
    <xf numFmtId="164" fontId="57" fillId="0" borderId="20" xfId="0" applyNumberFormat="1" applyFont="1" applyFill="1" applyBorder="1"/>
    <xf numFmtId="164" fontId="3" fillId="0" borderId="20" xfId="0" applyNumberFormat="1" applyFont="1" applyFill="1" applyBorder="1" applyAlignment="1">
      <alignment horizontal="right"/>
    </xf>
    <xf numFmtId="0" fontId="20" fillId="10" borderId="0" xfId="0" applyFont="1" applyFill="1" applyAlignment="1">
      <alignment horizontal="left"/>
    </xf>
    <xf numFmtId="0" fontId="20" fillId="10" borderId="21" xfId="0" applyFont="1" applyFill="1" applyBorder="1" applyAlignment="1">
      <alignment horizontal="center"/>
    </xf>
    <xf numFmtId="0" fontId="20" fillId="10" borderId="22" xfId="0" quotePrefix="1" applyFont="1" applyFill="1" applyBorder="1" applyAlignment="1">
      <alignment horizontal="center"/>
    </xf>
    <xf numFmtId="0" fontId="20" fillId="10" borderId="22" xfId="0" applyFont="1" applyFill="1" applyBorder="1" applyAlignment="1">
      <alignment horizontal="center"/>
    </xf>
    <xf numFmtId="0" fontId="20" fillId="3" borderId="23" xfId="0" applyFont="1" applyFill="1" applyBorder="1" applyAlignment="1">
      <alignment horizontal="center"/>
    </xf>
    <xf numFmtId="0" fontId="20" fillId="10" borderId="24" xfId="0" quotePrefix="1" applyFont="1" applyFill="1" applyBorder="1" applyAlignment="1">
      <alignment horizontal="center"/>
    </xf>
    <xf numFmtId="3" fontId="20" fillId="10" borderId="25" xfId="0" applyNumberFormat="1" applyFont="1" applyFill="1" applyBorder="1" applyAlignment="1">
      <alignment horizontal="right"/>
    </xf>
    <xf numFmtId="3" fontId="20" fillId="3" borderId="26" xfId="0" applyNumberFormat="1" applyFont="1" applyFill="1" applyBorder="1" applyAlignment="1">
      <alignment horizontal="right"/>
    </xf>
    <xf numFmtId="0" fontId="20" fillId="10" borderId="0" xfId="0" quotePrefix="1" applyFont="1" applyFill="1" applyAlignment="1">
      <alignment horizontal="left"/>
    </xf>
    <xf numFmtId="0" fontId="20" fillId="10" borderId="0" xfId="0" applyFont="1" applyFill="1"/>
    <xf numFmtId="0" fontId="33" fillId="10" borderId="0" xfId="0" applyFont="1" applyFill="1"/>
    <xf numFmtId="0" fontId="20" fillId="6" borderId="0" xfId="0" applyFont="1" applyFill="1"/>
    <xf numFmtId="4" fontId="62" fillId="0" borderId="12" xfId="0" applyNumberFormat="1" applyFont="1" applyBorder="1"/>
    <xf numFmtId="4" fontId="62" fillId="0" borderId="12" xfId="0" applyNumberFormat="1" applyFont="1" applyFill="1" applyBorder="1"/>
    <xf numFmtId="4" fontId="32" fillId="0" borderId="13" xfId="0" applyNumberFormat="1" applyFont="1" applyFill="1" applyBorder="1"/>
    <xf numFmtId="0" fontId="20" fillId="12" borderId="16" xfId="0" quotePrefix="1" applyFont="1" applyFill="1" applyBorder="1" applyAlignment="1">
      <alignment horizontal="center"/>
    </xf>
    <xf numFmtId="3" fontId="20" fillId="12" borderId="19" xfId="0" applyNumberFormat="1" applyFont="1" applyFill="1" applyBorder="1" applyAlignment="1">
      <alignment horizontal="right"/>
    </xf>
    <xf numFmtId="0" fontId="63" fillId="0" borderId="13" xfId="0" applyFont="1" applyBorder="1" applyAlignment="1">
      <alignment horizontal="center"/>
    </xf>
    <xf numFmtId="3" fontId="63" fillId="0" borderId="13" xfId="0" applyNumberFormat="1" applyFont="1" applyFill="1" applyBorder="1"/>
    <xf numFmtId="3" fontId="64" fillId="0" borderId="0" xfId="0" applyNumberFormat="1" applyFont="1"/>
    <xf numFmtId="3" fontId="64" fillId="0" borderId="0" xfId="0" applyNumberFormat="1" applyFont="1" applyFill="1"/>
    <xf numFmtId="0" fontId="71" fillId="0" borderId="0" xfId="0" applyFont="1"/>
    <xf numFmtId="3" fontId="71" fillId="0" borderId="0" xfId="0" applyNumberFormat="1" applyFont="1"/>
    <xf numFmtId="0" fontId="61" fillId="0" borderId="0" xfId="0" applyFont="1" applyFill="1"/>
    <xf numFmtId="3" fontId="66" fillId="0" borderId="0" xfId="0" quotePrefix="1" applyNumberFormat="1" applyFont="1" applyAlignment="1">
      <alignment horizontal="left"/>
    </xf>
    <xf numFmtId="3" fontId="66" fillId="0" borderId="0" xfId="0" quotePrefix="1" applyNumberFormat="1" applyFont="1" applyFill="1" applyAlignment="1">
      <alignment horizontal="left"/>
    </xf>
    <xf numFmtId="0" fontId="21" fillId="0" borderId="0" xfId="0" applyFont="1"/>
    <xf numFmtId="0" fontId="21" fillId="11" borderId="0" xfId="0" applyFont="1" applyFill="1"/>
    <xf numFmtId="0" fontId="71" fillId="0" borderId="0" xfId="0" applyFont="1" applyFill="1"/>
    <xf numFmtId="3" fontId="62" fillId="0" borderId="0" xfId="0" applyNumberFormat="1" applyFont="1" applyFill="1"/>
    <xf numFmtId="0" fontId="73" fillId="0" borderId="0" xfId="0" applyFont="1"/>
    <xf numFmtId="0" fontId="73" fillId="0" borderId="0" xfId="0" applyFont="1" applyFill="1"/>
    <xf numFmtId="0" fontId="62" fillId="0" borderId="0" xfId="0" quotePrefix="1" applyFont="1" applyAlignment="1">
      <alignment horizontal="left"/>
    </xf>
    <xf numFmtId="0" fontId="66" fillId="0" borderId="0" xfId="0" applyNumberFormat="1" applyFont="1" applyFill="1" applyBorder="1" applyAlignment="1"/>
    <xf numFmtId="3" fontId="65" fillId="0" borderId="0" xfId="0" applyNumberFormat="1" applyFont="1" applyFill="1"/>
    <xf numFmtId="4" fontId="72" fillId="0" borderId="0" xfId="0" applyNumberFormat="1" applyFont="1" applyFill="1" applyBorder="1"/>
    <xf numFmtId="0" fontId="61" fillId="0" borderId="27" xfId="0" applyFont="1" applyBorder="1" applyAlignment="1">
      <alignment horizontal="left"/>
    </xf>
    <xf numFmtId="167" fontId="62" fillId="0" borderId="27" xfId="2" applyNumberFormat="1" applyFont="1" applyBorder="1"/>
    <xf numFmtId="167" fontId="62" fillId="0" borderId="27" xfId="2" applyNumberFormat="1" applyFont="1" applyBorder="1" applyAlignment="1">
      <alignment horizontal="right"/>
    </xf>
    <xf numFmtId="167" fontId="62" fillId="0" borderId="27" xfId="2" applyNumberFormat="1" applyFont="1" applyFill="1" applyBorder="1" applyAlignment="1">
      <alignment horizontal="right"/>
    </xf>
    <xf numFmtId="0" fontId="63" fillId="0" borderId="27" xfId="0" applyFont="1" applyBorder="1" applyAlignment="1">
      <alignment horizontal="center"/>
    </xf>
    <xf numFmtId="0" fontId="20" fillId="13" borderId="28" xfId="0" applyFont="1" applyFill="1" applyBorder="1" applyAlignment="1">
      <alignment horizontal="center"/>
    </xf>
    <xf numFmtId="0" fontId="20" fillId="13" borderId="29" xfId="0" applyFont="1" applyFill="1" applyBorder="1" applyAlignment="1">
      <alignment horizontal="center"/>
    </xf>
    <xf numFmtId="0" fontId="20" fillId="13" borderId="31" xfId="0" quotePrefix="1" applyFont="1" applyFill="1" applyBorder="1" applyAlignment="1">
      <alignment horizontal="center"/>
    </xf>
    <xf numFmtId="3" fontId="20" fillId="13" borderId="32" xfId="0" applyNumberFormat="1" applyFont="1" applyFill="1" applyBorder="1" applyAlignment="1">
      <alignment horizontal="right"/>
    </xf>
    <xf numFmtId="0" fontId="62" fillId="13" borderId="0" xfId="0" applyFont="1" applyFill="1"/>
    <xf numFmtId="0" fontId="20" fillId="13" borderId="0" xfId="0" applyFont="1" applyFill="1"/>
    <xf numFmtId="0" fontId="33" fillId="13" borderId="0" xfId="0" applyFont="1" applyFill="1"/>
    <xf numFmtId="0" fontId="20" fillId="7" borderId="5" xfId="0" applyFont="1" applyFill="1" applyBorder="1" applyAlignment="1">
      <alignment horizontal="center"/>
    </xf>
    <xf numFmtId="41" fontId="20" fillId="7" borderId="10" xfId="0" applyNumberFormat="1" applyFont="1" applyFill="1" applyBorder="1" applyAlignment="1">
      <alignment horizontal="right"/>
    </xf>
    <xf numFmtId="0" fontId="20" fillId="5" borderId="30" xfId="0" applyFont="1" applyFill="1" applyBorder="1" applyAlignment="1">
      <alignment horizontal="center"/>
    </xf>
    <xf numFmtId="3" fontId="20" fillId="5" borderId="33" xfId="0" applyNumberFormat="1" applyFont="1" applyFill="1" applyBorder="1" applyAlignment="1">
      <alignment horizontal="right"/>
    </xf>
    <xf numFmtId="3" fontId="72" fillId="0" borderId="3" xfId="0" applyNumberFormat="1" applyFont="1" applyFill="1" applyBorder="1"/>
    <xf numFmtId="0" fontId="64" fillId="0" borderId="0" xfId="0" applyFont="1" applyFill="1" applyBorder="1"/>
    <xf numFmtId="0" fontId="20" fillId="6" borderId="34" xfId="0" applyFont="1" applyFill="1" applyBorder="1" applyAlignment="1">
      <alignment horizontal="center"/>
    </xf>
    <xf numFmtId="0" fontId="20" fillId="6" borderId="34" xfId="0" quotePrefix="1" applyFont="1" applyFill="1" applyBorder="1" applyAlignment="1">
      <alignment horizontal="center"/>
    </xf>
    <xf numFmtId="0" fontId="6" fillId="0" borderId="35" xfId="0" applyFont="1" applyBorder="1" applyAlignment="1">
      <alignment horizontal="left"/>
    </xf>
    <xf numFmtId="3" fontId="3" fillId="0" borderId="35" xfId="0" applyNumberFormat="1" applyFont="1" applyBorder="1" applyAlignment="1">
      <alignment horizontal="center"/>
    </xf>
    <xf numFmtId="3" fontId="3" fillId="0" borderId="35" xfId="0" applyNumberFormat="1" applyFont="1" applyBorder="1" applyAlignment="1">
      <alignment horizontal="right"/>
    </xf>
    <xf numFmtId="0" fontId="3" fillId="0" borderId="35" xfId="0" applyFont="1" applyBorder="1" applyAlignment="1">
      <alignment horizontal="center"/>
    </xf>
    <xf numFmtId="0" fontId="2" fillId="0" borderId="35" xfId="0" applyFont="1" applyBorder="1" applyAlignment="1">
      <alignment horizontal="center"/>
    </xf>
    <xf numFmtId="0" fontId="20" fillId="6" borderId="36" xfId="0" quotePrefix="1" applyFont="1" applyFill="1" applyBorder="1" applyAlignment="1">
      <alignment horizontal="center"/>
    </xf>
    <xf numFmtId="3" fontId="20" fillId="6" borderId="36" xfId="0" applyNumberFormat="1" applyFont="1" applyFill="1" applyBorder="1" applyAlignment="1">
      <alignment horizontal="right"/>
    </xf>
    <xf numFmtId="0" fontId="60" fillId="6" borderId="0" xfId="0" applyFont="1" applyFill="1"/>
    <xf numFmtId="0" fontId="6" fillId="0" borderId="34" xfId="0" applyFont="1" applyBorder="1" applyAlignment="1">
      <alignment horizontal="left"/>
    </xf>
    <xf numFmtId="0" fontId="12" fillId="0" borderId="35" xfId="0" applyFont="1" applyBorder="1" applyAlignment="1">
      <alignment horizontal="center"/>
    </xf>
    <xf numFmtId="0" fontId="23" fillId="6" borderId="4" xfId="0" applyFont="1" applyFill="1" applyBorder="1" applyAlignment="1">
      <alignment horizontal="center"/>
    </xf>
    <xf numFmtId="0" fontId="20" fillId="6" borderId="5" xfId="0" applyNumberFormat="1" applyFont="1" applyFill="1" applyBorder="1" applyAlignment="1">
      <alignment horizontal="center"/>
    </xf>
    <xf numFmtId="0" fontId="20" fillId="6" borderId="5" xfId="0" quotePrefix="1" applyNumberFormat="1" applyFont="1" applyFill="1" applyBorder="1" applyAlignment="1">
      <alignment horizontal="center"/>
    </xf>
    <xf numFmtId="0" fontId="20" fillId="6" borderId="5" xfId="0" quotePrefix="1" applyFont="1" applyFill="1" applyBorder="1" applyAlignment="1">
      <alignment horizontal="center"/>
    </xf>
    <xf numFmtId="164" fontId="3" fillId="0" borderId="34" xfId="2" applyNumberFormat="1" applyFont="1" applyBorder="1" applyAlignment="1">
      <alignment horizontal="right"/>
    </xf>
    <xf numFmtId="164" fontId="3" fillId="0" borderId="34" xfId="2" applyNumberFormat="1" applyFont="1" applyFill="1" applyBorder="1" applyAlignment="1">
      <alignment horizontal="right"/>
    </xf>
    <xf numFmtId="0" fontId="20" fillId="9" borderId="6" xfId="0" quotePrefix="1" applyFont="1" applyFill="1" applyBorder="1" applyAlignment="1">
      <alignment horizontal="center"/>
    </xf>
    <xf numFmtId="0" fontId="20" fillId="6" borderId="37" xfId="0" applyFont="1" applyFill="1" applyBorder="1" applyAlignment="1">
      <alignment horizontal="center" vertical="center"/>
    </xf>
    <xf numFmtId="0" fontId="3" fillId="0" borderId="0" xfId="0" applyFont="1" applyAlignment="1">
      <alignment vertical="center"/>
    </xf>
    <xf numFmtId="41" fontId="3" fillId="0" borderId="34" xfId="4" applyFont="1" applyBorder="1" applyAlignment="1">
      <alignment horizontal="right"/>
    </xf>
    <xf numFmtId="41" fontId="3" fillId="0" borderId="34" xfId="4" applyFont="1" applyFill="1" applyBorder="1" applyAlignment="1">
      <alignment horizontal="right"/>
    </xf>
    <xf numFmtId="41" fontId="3" fillId="0" borderId="35" xfId="4" applyFont="1" applyBorder="1" applyAlignment="1">
      <alignment horizontal="right"/>
    </xf>
    <xf numFmtId="41" fontId="3" fillId="0" borderId="35" xfId="4" applyFont="1" applyFill="1" applyBorder="1" applyAlignment="1">
      <alignment horizontal="right"/>
    </xf>
    <xf numFmtId="41" fontId="3" fillId="0" borderId="35" xfId="4" applyFont="1" applyBorder="1" applyAlignment="1">
      <alignment horizontal="center"/>
    </xf>
    <xf numFmtId="41" fontId="8" fillId="0" borderId="35" xfId="4" applyFont="1" applyBorder="1"/>
    <xf numFmtId="41" fontId="3" fillId="0" borderId="35" xfId="4" applyFont="1" applyBorder="1"/>
    <xf numFmtId="41" fontId="0" fillId="0" borderId="35" xfId="4" applyFont="1" applyBorder="1"/>
    <xf numFmtId="41" fontId="20" fillId="6" borderId="38" xfId="4" applyFont="1" applyFill="1" applyBorder="1" applyAlignment="1">
      <alignment vertical="center"/>
    </xf>
    <xf numFmtId="0" fontId="74" fillId="0" borderId="0" xfId="0" applyFont="1" applyAlignment="1">
      <alignment horizontal="center"/>
    </xf>
    <xf numFmtId="0" fontId="75" fillId="0" borderId="0" xfId="0" applyFont="1" applyAlignment="1">
      <alignment horizontal="center"/>
    </xf>
    <xf numFmtId="0" fontId="76" fillId="0" borderId="0" xfId="0" applyFont="1" applyBorder="1" applyAlignment="1">
      <alignment horizontal="center"/>
    </xf>
    <xf numFmtId="3" fontId="74" fillId="0" borderId="0" xfId="0" applyNumberFormat="1" applyFont="1" applyBorder="1" applyAlignment="1">
      <alignment horizontal="right"/>
    </xf>
    <xf numFmtId="0" fontId="74" fillId="0" borderId="0" xfId="0" applyFont="1" applyBorder="1" applyAlignment="1">
      <alignment horizontal="right"/>
    </xf>
    <xf numFmtId="3" fontId="76" fillId="0" borderId="0" xfId="0" applyNumberFormat="1" applyFont="1" applyBorder="1" applyAlignment="1">
      <alignment horizontal="right"/>
    </xf>
    <xf numFmtId="0" fontId="77" fillId="0" borderId="0" xfId="0" applyFont="1" applyAlignment="1">
      <alignment horizontal="center"/>
    </xf>
    <xf numFmtId="0" fontId="76" fillId="0" borderId="0" xfId="0" applyFont="1" applyFill="1" applyBorder="1" applyAlignment="1">
      <alignment horizontal="center"/>
    </xf>
    <xf numFmtId="3" fontId="74" fillId="0" borderId="0" xfId="0" applyNumberFormat="1" applyFont="1" applyFill="1" applyBorder="1" applyAlignment="1">
      <alignment horizontal="right"/>
    </xf>
    <xf numFmtId="0" fontId="74" fillId="0" borderId="0" xfId="0" applyFont="1" applyFill="1" applyBorder="1" applyAlignment="1">
      <alignment horizontal="right"/>
    </xf>
    <xf numFmtId="3" fontId="76" fillId="0" borderId="0" xfId="0" applyNumberFormat="1" applyFont="1" applyFill="1" applyBorder="1" applyAlignment="1">
      <alignment horizontal="right"/>
    </xf>
    <xf numFmtId="3" fontId="78" fillId="0" borderId="0" xfId="0" applyNumberFormat="1" applyFont="1" applyBorder="1" applyAlignment="1">
      <alignment horizontal="center"/>
    </xf>
    <xf numFmtId="0" fontId="79" fillId="0" borderId="0" xfId="0" applyFont="1"/>
    <xf numFmtId="0" fontId="74" fillId="0" borderId="0" xfId="0" applyFont="1"/>
    <xf numFmtId="0" fontId="79" fillId="0" borderId="0" xfId="0" applyFont="1" applyAlignment="1">
      <alignment horizontal="right"/>
    </xf>
    <xf numFmtId="0" fontId="75" fillId="0" borderId="0" xfId="0" applyFont="1"/>
    <xf numFmtId="0" fontId="78" fillId="0" borderId="0" xfId="0" applyFont="1"/>
    <xf numFmtId="0" fontId="80" fillId="0" borderId="0" xfId="0" applyFont="1"/>
    <xf numFmtId="0" fontId="74" fillId="0" borderId="0" xfId="0" applyFont="1" applyFill="1" applyAlignment="1">
      <alignment horizontal="center"/>
    </xf>
    <xf numFmtId="0" fontId="80" fillId="0" borderId="0" xfId="0" applyFont="1" applyAlignment="1">
      <alignment horizontal="center"/>
    </xf>
    <xf numFmtId="3" fontId="74" fillId="0" borderId="0" xfId="0" applyNumberFormat="1" applyFont="1" applyFill="1" applyBorder="1"/>
    <xf numFmtId="0" fontId="74" fillId="0" borderId="0" xfId="0" applyFont="1" applyFill="1" applyBorder="1"/>
    <xf numFmtId="3" fontId="76" fillId="0" borderId="0" xfId="0" applyNumberFormat="1" applyFont="1" applyFill="1" applyBorder="1"/>
    <xf numFmtId="0" fontId="81" fillId="0" borderId="0" xfId="1" applyFont="1" applyAlignment="1" applyProtection="1">
      <alignment horizontal="center"/>
    </xf>
    <xf numFmtId="0" fontId="81" fillId="0" borderId="0" xfId="1" applyFont="1" applyFill="1" applyAlignment="1" applyProtection="1">
      <alignment horizontal="center"/>
    </xf>
    <xf numFmtId="0" fontId="20" fillId="6" borderId="40" xfId="0" quotePrefix="1" applyFont="1" applyFill="1" applyBorder="1" applyAlignment="1">
      <alignment horizontal="center"/>
    </xf>
    <xf numFmtId="0" fontId="20" fillId="6" borderId="41" xfId="0" quotePrefix="1" applyFont="1" applyFill="1" applyBorder="1" applyAlignment="1">
      <alignment horizontal="center"/>
    </xf>
    <xf numFmtId="0" fontId="20" fillId="6" borderId="41" xfId="0" applyFont="1" applyFill="1" applyBorder="1" applyAlignment="1">
      <alignment horizontal="center"/>
    </xf>
    <xf numFmtId="0" fontId="20" fillId="9" borderId="42" xfId="0" applyFont="1" applyFill="1" applyBorder="1" applyAlignment="1">
      <alignment horizontal="center"/>
    </xf>
    <xf numFmtId="3" fontId="3" fillId="0" borderId="44" xfId="0" applyNumberFormat="1" applyFont="1" applyBorder="1" applyAlignment="1">
      <alignment horizontal="righ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0" fontId="82" fillId="0" borderId="0" xfId="0" applyFont="1"/>
    <xf numFmtId="41" fontId="40" fillId="0" borderId="0" xfId="0" applyNumberFormat="1" applyFont="1" applyBorder="1"/>
    <xf numFmtId="3" fontId="66" fillId="0" borderId="0" xfId="0" applyNumberFormat="1" applyFont="1" applyBorder="1" applyAlignment="1">
      <alignment horizontal="left"/>
    </xf>
    <xf numFmtId="41" fontId="84" fillId="0" borderId="47" xfId="0" applyNumberFormat="1" applyFont="1" applyBorder="1"/>
    <xf numFmtId="41" fontId="16" fillId="0" borderId="0" xfId="0" quotePrefix="1" applyNumberFormat="1" applyFont="1" applyAlignment="1">
      <alignment horizontal="left"/>
    </xf>
    <xf numFmtId="3" fontId="10" fillId="0" borderId="0" xfId="0" quotePrefix="1" applyNumberFormat="1" applyFont="1" applyBorder="1" applyAlignment="1">
      <alignment horizontal="left"/>
    </xf>
    <xf numFmtId="3" fontId="10" fillId="0" borderId="0" xfId="0" quotePrefix="1" applyNumberFormat="1" applyFont="1" applyFill="1" applyBorder="1" applyAlignment="1">
      <alignment horizontal="left"/>
    </xf>
    <xf numFmtId="0" fontId="10" fillId="0" borderId="0" xfId="0" applyFont="1" applyFill="1" applyBorder="1" applyAlignment="1"/>
    <xf numFmtId="167" fontId="3" fillId="0" borderId="0" xfId="0" applyNumberFormat="1" applyFont="1" applyAlignment="1">
      <alignment horizontal="left"/>
    </xf>
    <xf numFmtId="167" fontId="3" fillId="0" borderId="0" xfId="0" applyNumberFormat="1" applyFont="1"/>
    <xf numFmtId="41" fontId="3" fillId="0" borderId="0" xfId="0" applyNumberFormat="1" applyFont="1"/>
    <xf numFmtId="41" fontId="10" fillId="0" borderId="0" xfId="4" applyFont="1" applyAlignment="1">
      <alignment horizontal="justify" wrapText="1"/>
    </xf>
    <xf numFmtId="41" fontId="10" fillId="0" borderId="0" xfId="4" applyFont="1" applyAlignment="1">
      <alignment horizontal="center"/>
    </xf>
    <xf numFmtId="41" fontId="20" fillId="9" borderId="6" xfId="4" quotePrefix="1" applyFont="1" applyFill="1" applyBorder="1" applyAlignment="1">
      <alignment horizontal="center"/>
    </xf>
    <xf numFmtId="0" fontId="85" fillId="0" borderId="0" xfId="0" applyFont="1"/>
    <xf numFmtId="0" fontId="66" fillId="2" borderId="0" xfId="0" applyFont="1" applyFill="1" applyAlignment="1">
      <alignment horizontal="left"/>
    </xf>
    <xf numFmtId="0" fontId="66" fillId="2" borderId="0" xfId="0" applyFont="1" applyFill="1"/>
    <xf numFmtId="0" fontId="71" fillId="2" borderId="0" xfId="0" applyFont="1" applyFill="1"/>
    <xf numFmtId="4" fontId="72" fillId="2" borderId="0" xfId="0" applyNumberFormat="1" applyFont="1" applyFill="1" applyBorder="1"/>
    <xf numFmtId="3" fontId="62" fillId="2" borderId="0" xfId="0" applyNumberFormat="1" applyFont="1" applyFill="1"/>
    <xf numFmtId="167" fontId="62" fillId="2" borderId="0" xfId="0" applyNumberFormat="1" applyFont="1" applyFill="1"/>
    <xf numFmtId="0" fontId="65" fillId="2" borderId="0" xfId="0" applyFont="1" applyFill="1"/>
    <xf numFmtId="0" fontId="62" fillId="2" borderId="0" xfId="0" applyFont="1" applyFill="1"/>
    <xf numFmtId="0" fontId="73" fillId="2" borderId="0" xfId="0" applyFont="1" applyFill="1"/>
    <xf numFmtId="0" fontId="86" fillId="0" borderId="0" xfId="0" applyFont="1"/>
    <xf numFmtId="0" fontId="61" fillId="0" borderId="48" xfId="0" applyFont="1" applyBorder="1" applyAlignment="1">
      <alignment horizontal="left"/>
    </xf>
    <xf numFmtId="167" fontId="62" fillId="0" borderId="48" xfId="2" applyNumberFormat="1" applyFont="1" applyBorder="1" applyAlignment="1">
      <alignment horizontal="right"/>
    </xf>
    <xf numFmtId="167" fontId="62" fillId="0" borderId="48" xfId="2" applyNumberFormat="1" applyFont="1" applyFill="1" applyBorder="1" applyAlignment="1">
      <alignment horizontal="right"/>
    </xf>
    <xf numFmtId="0" fontId="61" fillId="0" borderId="27" xfId="0" applyFont="1" applyFill="1" applyBorder="1" applyAlignment="1">
      <alignment horizontal="left"/>
    </xf>
    <xf numFmtId="0" fontId="61" fillId="0" borderId="0" xfId="0" applyFont="1" applyFill="1" applyBorder="1"/>
    <xf numFmtId="0" fontId="62" fillId="0" borderId="0" xfId="0" quotePrefix="1" applyFont="1" applyFill="1" applyAlignment="1">
      <alignment horizontal="left"/>
    </xf>
    <xf numFmtId="170" fontId="62" fillId="0" borderId="12" xfId="2" applyNumberFormat="1" applyFont="1" applyBorder="1" applyAlignment="1"/>
    <xf numFmtId="0" fontId="87" fillId="0" borderId="0" xfId="0" applyFont="1" applyFill="1"/>
    <xf numFmtId="0" fontId="2" fillId="0" borderId="0" xfId="0" applyFont="1" applyFill="1"/>
    <xf numFmtId="0" fontId="10" fillId="0" borderId="0" xfId="0" applyFont="1" applyFill="1"/>
    <xf numFmtId="0" fontId="3" fillId="0" borderId="0" xfId="0" applyFont="1" applyFill="1" applyBorder="1"/>
    <xf numFmtId="0" fontId="88" fillId="0" borderId="0" xfId="0" applyFont="1" applyFill="1"/>
    <xf numFmtId="167" fontId="20" fillId="8" borderId="10" xfId="0" applyNumberFormat="1" applyFont="1" applyFill="1" applyBorder="1" applyAlignment="1">
      <alignment horizontal="right"/>
    </xf>
    <xf numFmtId="167" fontId="20" fillId="7" borderId="11" xfId="0" applyNumberFormat="1" applyFont="1" applyFill="1" applyBorder="1" applyAlignment="1">
      <alignment horizontal="right"/>
    </xf>
    <xf numFmtId="164" fontId="62" fillId="0" borderId="12" xfId="2" applyNumberFormat="1" applyFont="1" applyBorder="1"/>
    <xf numFmtId="164" fontId="62" fillId="0" borderId="12" xfId="0" applyNumberFormat="1" applyFont="1" applyBorder="1"/>
    <xf numFmtId="164" fontId="62" fillId="0" borderId="12" xfId="0" applyNumberFormat="1" applyFont="1" applyFill="1" applyBorder="1"/>
    <xf numFmtId="0" fontId="20" fillId="13" borderId="30" xfId="0" applyFont="1" applyFill="1" applyBorder="1" applyAlignment="1">
      <alignment horizontal="center"/>
    </xf>
    <xf numFmtId="167" fontId="62" fillId="0" borderId="49" xfId="2" applyNumberFormat="1" applyFont="1" applyFill="1" applyBorder="1" applyAlignment="1">
      <alignment horizontal="right"/>
    </xf>
    <xf numFmtId="3" fontId="20" fillId="13" borderId="33" xfId="0" applyNumberFormat="1" applyFont="1" applyFill="1" applyBorder="1" applyAlignment="1">
      <alignment horizontal="right"/>
    </xf>
    <xf numFmtId="3" fontId="20" fillId="13" borderId="31" xfId="0" applyNumberFormat="1" applyFont="1" applyFill="1" applyBorder="1" applyAlignment="1">
      <alignment horizontal="right"/>
    </xf>
    <xf numFmtId="0" fontId="20" fillId="12" borderId="16" xfId="0" quotePrefix="1" applyFont="1" applyFill="1" applyBorder="1" applyAlignment="1"/>
    <xf numFmtId="9" fontId="4" fillId="0" borderId="0" xfId="5" applyFont="1"/>
    <xf numFmtId="171" fontId="3" fillId="0" borderId="35" xfId="0" applyNumberFormat="1" applyFont="1" applyBorder="1" applyAlignment="1">
      <alignment horizontal="right"/>
    </xf>
    <xf numFmtId="0" fontId="83" fillId="0" borderId="0" xfId="0" applyFont="1" applyFill="1" applyAlignment="1">
      <alignment vertical="center"/>
    </xf>
    <xf numFmtId="0" fontId="30" fillId="0" borderId="0" xfId="0" applyFont="1" applyAlignment="1">
      <alignment horizontal="center"/>
    </xf>
    <xf numFmtId="0" fontId="91" fillId="0" borderId="0" xfId="1" applyFont="1" applyAlignment="1" applyProtection="1">
      <alignment horizontal="center"/>
    </xf>
    <xf numFmtId="0" fontId="33" fillId="0" borderId="0" xfId="0" applyFont="1" applyFill="1" applyAlignment="1">
      <alignment horizontal="center"/>
    </xf>
    <xf numFmtId="0" fontId="33" fillId="0" borderId="0" xfId="0" applyFont="1" applyFill="1" applyAlignment="1">
      <alignment horizontal="left"/>
    </xf>
    <xf numFmtId="0" fontId="90" fillId="0" borderId="0" xfId="1" applyFont="1" applyFill="1" applyAlignment="1" applyProtection="1">
      <alignment horizontal="left" readingOrder="1"/>
    </xf>
    <xf numFmtId="0" fontId="18" fillId="4" borderId="0" xfId="0" applyFont="1" applyFill="1" applyAlignment="1">
      <alignment horizontal="center" vertical="center"/>
    </xf>
    <xf numFmtId="0" fontId="0" fillId="4" borderId="0" xfId="0" applyFill="1" applyAlignment="1"/>
    <xf numFmtId="0" fontId="34" fillId="0" borderId="0" xfId="0" applyFont="1" applyAlignment="1">
      <alignment horizontal="center" vertical="center"/>
    </xf>
    <xf numFmtId="0" fontId="35" fillId="0" borderId="0" xfId="0" applyFont="1" applyAlignment="1"/>
    <xf numFmtId="0" fontId="36" fillId="0" borderId="0" xfId="0" applyFont="1" applyAlignment="1">
      <alignment horizontal="center" vertical="center"/>
    </xf>
    <xf numFmtId="0" fontId="28" fillId="4" borderId="0" xfId="1" applyFont="1" applyFill="1" applyAlignment="1" applyProtection="1">
      <alignment horizontal="center" vertical="center" wrapText="1"/>
    </xf>
    <xf numFmtId="0" fontId="28" fillId="4" borderId="0" xfId="1" applyFont="1" applyFill="1" applyAlignment="1" applyProtection="1">
      <alignment horizontal="center" vertical="center"/>
    </xf>
    <xf numFmtId="0" fontId="66" fillId="2" borderId="0" xfId="0" applyFont="1" applyFill="1" applyAlignment="1">
      <alignment horizontal="center"/>
    </xf>
    <xf numFmtId="0" fontId="22" fillId="6" borderId="39" xfId="0" applyFont="1" applyFill="1" applyBorder="1" applyAlignment="1">
      <alignment horizontal="center" vertical="center"/>
    </xf>
    <xf numFmtId="0" fontId="21" fillId="6" borderId="43" xfId="0" applyFont="1" applyFill="1" applyBorder="1" applyAlignment="1">
      <alignment horizontal="center" vertical="center"/>
    </xf>
  </cellXfs>
  <cellStyles count="6">
    <cellStyle name="Hipervínculo" xfId="1" builtinId="8"/>
    <cellStyle name="Millares" xfId="2" builtinId="3"/>
    <cellStyle name="Millares [0]" xfId="4" builtinId="6"/>
    <cellStyle name="Normal" xfId="0" builtinId="0"/>
    <cellStyle name="Normal 2" xfId="3" xr:uid="{00000000-0005-0000-0000-000004000000}"/>
    <cellStyle name="Porcentaje" xfId="5" builtinId="5"/>
  </cellStyles>
  <dxfs count="0"/>
  <tableStyles count="0" defaultTableStyle="TableStyleMedium9" defaultPivotStyle="PivotStyleLight16"/>
  <colors>
    <mruColors>
      <color rgb="FFFF9933"/>
      <color rgb="FF0000FF"/>
      <color rgb="FFE5FF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Helv"/>
                <a:ea typeface="Helv"/>
                <a:cs typeface="Helv"/>
              </a:defRPr>
            </a:pPr>
            <a:r>
              <a:rPr lang="es-ES"/>
              <a:t>Participación de la región en la inversión sectorial.Inversión Ministerio de Obras Públicas. Año 1997</a:t>
            </a:r>
          </a:p>
        </c:rich>
      </c:tx>
      <c:overlay val="0"/>
      <c:spPr>
        <a:noFill/>
        <a:ln w="12700">
          <a:solidFill>
            <a:srgbClr val="000000"/>
          </a:solidFill>
          <a:prstDash val="solid"/>
        </a:ln>
      </c:spPr>
    </c:title>
    <c:autoTitleDeleted val="0"/>
    <c:plotArea>
      <c:layout/>
      <c:barChart>
        <c:barDir val="col"/>
        <c:grouping val="stacked"/>
        <c:varyColors val="0"/>
        <c:ser>
          <c:idx val="0"/>
          <c:order val="0"/>
          <c:tx>
            <c:v>ISAR-MOP</c:v>
          </c:tx>
          <c:spPr>
            <a:solidFill>
              <a:srgbClr val="0000FF"/>
            </a:solid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'[1]ISARMOP2000-2010(M$c-año)'!$E$7:$E$21</c:f>
              <c:numCache>
                <c:formatCode>General</c:formatCode>
                <c:ptCount val="15"/>
                <c:pt idx="0">
                  <c:v>356065</c:v>
                </c:pt>
                <c:pt idx="1">
                  <c:v>59586</c:v>
                </c:pt>
                <c:pt idx="2">
                  <c:v>251564</c:v>
                </c:pt>
                <c:pt idx="3">
                  <c:v>1171341</c:v>
                </c:pt>
                <c:pt idx="4">
                  <c:v>889187</c:v>
                </c:pt>
                <c:pt idx="5">
                  <c:v>488609</c:v>
                </c:pt>
                <c:pt idx="6">
                  <c:v>400524</c:v>
                </c:pt>
                <c:pt idx="7">
                  <c:v>2488165</c:v>
                </c:pt>
                <c:pt idx="8">
                  <c:v>1478484</c:v>
                </c:pt>
                <c:pt idx="9">
                  <c:v>699600</c:v>
                </c:pt>
                <c:pt idx="10">
                  <c:v>0</c:v>
                </c:pt>
                <c:pt idx="11">
                  <c:v>1535898</c:v>
                </c:pt>
                <c:pt idx="12">
                  <c:v>191481</c:v>
                </c:pt>
                <c:pt idx="13">
                  <c:v>44998</c:v>
                </c:pt>
                <c:pt idx="14">
                  <c:v>0</c:v>
                </c:pt>
              </c:numCache>
            </c:numRef>
          </c:val>
          <c:extLst>
            <c:ext xmlns:c16="http://schemas.microsoft.com/office/drawing/2014/chart" uri="{C3380CC4-5D6E-409C-BE32-E72D297353CC}">
              <c16:uniqueId val="{00000000-AF97-44D8-937C-F13E1BE904E4}"/>
            </c:ext>
          </c:extLst>
        </c:ser>
        <c:ser>
          <c:idx val="1"/>
          <c:order val="1"/>
          <c:tx>
            <c:v>INVERSION MOP</c:v>
          </c:tx>
          <c:spPr>
            <a:pattFill prst="pct10">
              <a:fgClr>
                <a:srgbClr val="FF0000"/>
              </a:fgClr>
              <a:bgClr>
                <a:srgbClr val="FFFFFF"/>
              </a:bgClr>
            </a:patt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'[1]ISARMOP2000-2010(M$c-año)'!$F$7:$F$21</c:f>
              <c:numCache>
                <c:formatCode>General</c:formatCode>
                <c:ptCount val="15"/>
                <c:pt idx="0">
                  <c:v>363943</c:v>
                </c:pt>
                <c:pt idx="1">
                  <c:v>47765</c:v>
                </c:pt>
                <c:pt idx="2">
                  <c:v>360994</c:v>
                </c:pt>
                <c:pt idx="3">
                  <c:v>1242337</c:v>
                </c:pt>
                <c:pt idx="4">
                  <c:v>573534</c:v>
                </c:pt>
                <c:pt idx="5">
                  <c:v>594386</c:v>
                </c:pt>
                <c:pt idx="6">
                  <c:v>1840247</c:v>
                </c:pt>
                <c:pt idx="7">
                  <c:v>1481683</c:v>
                </c:pt>
                <c:pt idx="8">
                  <c:v>1231197</c:v>
                </c:pt>
                <c:pt idx="9">
                  <c:v>638963</c:v>
                </c:pt>
                <c:pt idx="10">
                  <c:v>0</c:v>
                </c:pt>
                <c:pt idx="11">
                  <c:v>1019845</c:v>
                </c:pt>
                <c:pt idx="12">
                  <c:v>362436</c:v>
                </c:pt>
                <c:pt idx="13">
                  <c:v>427555</c:v>
                </c:pt>
                <c:pt idx="14">
                  <c:v>0</c:v>
                </c:pt>
              </c:numCache>
            </c:numRef>
          </c:val>
          <c:extLst>
            <c:ext xmlns:c16="http://schemas.microsoft.com/office/drawing/2014/chart" uri="{C3380CC4-5D6E-409C-BE32-E72D297353CC}">
              <c16:uniqueId val="{00000001-AF97-44D8-937C-F13E1BE904E4}"/>
            </c:ext>
          </c:extLst>
        </c:ser>
        <c:dLbls>
          <c:showLegendKey val="0"/>
          <c:showVal val="0"/>
          <c:showCatName val="0"/>
          <c:showSerName val="0"/>
          <c:showPercent val="0"/>
          <c:showBubbleSize val="0"/>
        </c:dLbls>
        <c:gapWidth val="50"/>
        <c:overlap val="100"/>
        <c:axId val="130179072"/>
        <c:axId val="130181376"/>
      </c:barChart>
      <c:catAx>
        <c:axId val="130179072"/>
        <c:scaling>
          <c:orientation val="minMax"/>
        </c:scaling>
        <c:delete val="0"/>
        <c:axPos val="b"/>
        <c:title>
          <c:tx>
            <c:rich>
              <a:bodyPr/>
              <a:lstStyle/>
              <a:p>
                <a:pPr>
                  <a:defRPr sz="800" b="1" i="0" u="none" strike="noStrike" baseline="0">
                    <a:solidFill>
                      <a:srgbClr val="000000"/>
                    </a:solidFill>
                    <a:latin typeface="Helv"/>
                    <a:ea typeface="Helv"/>
                    <a:cs typeface="Helv"/>
                  </a:defRPr>
                </a:pPr>
                <a:r>
                  <a:rPr lang="es-ES"/>
                  <a:t>Regiones</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Helv"/>
                <a:ea typeface="Helv"/>
                <a:cs typeface="Helv"/>
              </a:defRPr>
            </a:pPr>
            <a:endParaRPr lang="es-CL"/>
          </a:p>
        </c:txPr>
        <c:crossAx val="130181376"/>
        <c:crosses val="autoZero"/>
        <c:auto val="0"/>
        <c:lblAlgn val="ctr"/>
        <c:lblOffset val="100"/>
        <c:tickLblSkip val="39"/>
        <c:tickMarkSkip val="1"/>
        <c:noMultiLvlLbl val="0"/>
      </c:catAx>
      <c:valAx>
        <c:axId val="130181376"/>
        <c:scaling>
          <c:orientation val="minMax"/>
        </c:scaling>
        <c:delete val="0"/>
        <c:axPos val="l"/>
        <c:title>
          <c:tx>
            <c:rich>
              <a:bodyPr/>
              <a:lstStyle/>
              <a:p>
                <a:pPr>
                  <a:defRPr sz="800" b="1" i="0" u="none" strike="noStrike" baseline="0">
                    <a:solidFill>
                      <a:srgbClr val="000000"/>
                    </a:solidFill>
                    <a:latin typeface="Helv"/>
                    <a:ea typeface="Helv"/>
                    <a:cs typeface="Helv"/>
                  </a:defRPr>
                </a:pPr>
                <a:r>
                  <a:rPr lang="es-ES"/>
                  <a:t>Inversión (M$ 1997)</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Helv"/>
                <a:ea typeface="Helv"/>
                <a:cs typeface="Helv"/>
              </a:defRPr>
            </a:pPr>
            <a:endParaRPr lang="es-CL"/>
          </a:p>
        </c:txPr>
        <c:crossAx val="13017907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Helv"/>
              <a:ea typeface="Helv"/>
              <a:cs typeface="Helv"/>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Helv"/>
          <a:ea typeface="Helv"/>
          <a:cs typeface="Helv"/>
        </a:defRPr>
      </a:pPr>
      <a:endParaRPr lang="es-CL"/>
    </a:p>
  </c:txPr>
  <c:printSettings>
    <c:headerFooter alignWithMargins="0">
      <c:oddHeader>&amp;N</c:oddHeader>
      <c:oddFooter>Página &amp;P</c:oddFooter>
    </c:headerFooter>
    <c:pageMargins b="1" l="0.75000000000001465" r="0.75000000000001465" t="1" header="0.511811024" footer="0.511811024"/>
    <c:pageSetup orientation="portrait" horizontalDpi="-4" verticalDpi="-4"/>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Notas Aclaratorias'!A1"/><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hyperlink" Target="#'Notas Conceptuales'!A1"/></Relationships>
</file>

<file path=xl/drawings/_rels/drawing3.xml.rels><?xml version="1.0" encoding="UTF-8" standalone="yes"?>
<Relationships xmlns="http://schemas.openxmlformats.org/package/2006/relationships"><Relationship Id="rId2" Type="http://schemas.openxmlformats.org/officeDocument/2006/relationships/hyperlink" Target="#'Notas T&#233;cnicas'!A1"/><Relationship Id="rId1" Type="http://schemas.openxmlformats.org/officeDocument/2006/relationships/hyperlink" Target="#'Indice Regiones'!A1"/></Relationships>
</file>

<file path=xl/drawings/_rels/drawing4.xml.rels><?xml version="1.0" encoding="UTF-8" standalone="yes"?>
<Relationships xmlns="http://schemas.openxmlformats.org/package/2006/relationships"><Relationship Id="rId2" Type="http://schemas.openxmlformats.org/officeDocument/2006/relationships/hyperlink" Target="#'Indice Municipios'!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Indice Regiones'!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78872</xdr:rowOff>
    </xdr:from>
    <xdr:to>
      <xdr:col>2</xdr:col>
      <xdr:colOff>447675</xdr:colOff>
      <xdr:row>6</xdr:row>
      <xdr:rowOff>159253</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90525" y="78872"/>
          <a:ext cx="1209675" cy="1109081"/>
        </a:xfrm>
        <a:prstGeom prst="rect">
          <a:avLst/>
        </a:prstGeom>
        <a:noFill/>
        <a:ln w="9525">
          <a:noFill/>
          <a:miter lim="800000"/>
          <a:headEnd/>
          <a:tailEnd/>
        </a:ln>
      </xdr:spPr>
    </xdr:pic>
    <xdr:clientData/>
  </xdr:twoCellAnchor>
  <xdr:twoCellAnchor editAs="oneCell">
    <xdr:from>
      <xdr:col>6</xdr:col>
      <xdr:colOff>104775</xdr:colOff>
      <xdr:row>3</xdr:row>
      <xdr:rowOff>27484</xdr:rowOff>
    </xdr:from>
    <xdr:to>
      <xdr:col>8</xdr:col>
      <xdr:colOff>600075</xdr:colOff>
      <xdr:row>12</xdr:row>
      <xdr:rowOff>142875</xdr:rowOff>
    </xdr:to>
    <xdr:pic>
      <xdr:nvPicPr>
        <xdr:cNvPr id="7174" name="Picture 6">
          <a:hlinkClick xmlns:r="http://schemas.openxmlformats.org/officeDocument/2006/relationships" r:id="rId1"/>
          <a:extLst>
            <a:ext uri="{FF2B5EF4-FFF2-40B4-BE49-F238E27FC236}">
              <a16:creationId xmlns:a16="http://schemas.microsoft.com/office/drawing/2014/main" id="{00000000-0008-0000-0000-0000061C0000}"/>
            </a:ext>
          </a:extLst>
        </xdr:cNvPr>
        <xdr:cNvPicPr>
          <a:picLocks noChangeAspect="1" noChangeArrowheads="1"/>
        </xdr:cNvPicPr>
      </xdr:nvPicPr>
      <xdr:blipFill>
        <a:blip xmlns:r="http://schemas.openxmlformats.org/officeDocument/2006/relationships" r:embed="rId3" cstate="print">
          <a:duotone>
            <a:schemeClr val="accent1">
              <a:shade val="45000"/>
              <a:satMod val="135000"/>
            </a:schemeClr>
            <a:prstClr val="white"/>
          </a:duotone>
        </a:blip>
        <a:srcRect/>
        <a:stretch>
          <a:fillRect/>
        </a:stretch>
      </xdr:blipFill>
      <xdr:spPr bwMode="auto">
        <a:xfrm>
          <a:off x="4752975" y="579934"/>
          <a:ext cx="2190750" cy="1544141"/>
        </a:xfrm>
        <a:prstGeom prst="rect">
          <a:avLst/>
        </a:prstGeom>
        <a:noFill/>
      </xdr:spPr>
    </xdr:pic>
    <xdr:clientData/>
  </xdr:twoCellAnchor>
  <xdr:twoCellAnchor editAs="oneCell">
    <xdr:from>
      <xdr:col>1</xdr:col>
      <xdr:colOff>0</xdr:colOff>
      <xdr:row>18</xdr:row>
      <xdr:rowOff>9524</xdr:rowOff>
    </xdr:from>
    <xdr:to>
      <xdr:col>13</xdr:col>
      <xdr:colOff>819152</xdr:colOff>
      <xdr:row>30</xdr:row>
      <xdr:rowOff>114298</xdr:rowOff>
    </xdr:to>
    <xdr:pic>
      <xdr:nvPicPr>
        <xdr:cNvPr id="8194" name="Picture 2">
          <a:hlinkClick xmlns:r="http://schemas.openxmlformats.org/officeDocument/2006/relationships" r:id="rId1"/>
          <a:extLst>
            <a:ext uri="{FF2B5EF4-FFF2-40B4-BE49-F238E27FC236}">
              <a16:creationId xmlns:a16="http://schemas.microsoft.com/office/drawing/2014/main" id="{00000000-0008-0000-0000-000002200000}"/>
            </a:ext>
          </a:extLst>
        </xdr:cNvPr>
        <xdr:cNvPicPr>
          <a:picLocks noChangeAspect="1" noChangeArrowheads="1"/>
        </xdr:cNvPicPr>
      </xdr:nvPicPr>
      <xdr:blipFill>
        <a:blip xmlns:r="http://schemas.openxmlformats.org/officeDocument/2006/relationships" r:embed="rId4" cstate="print">
          <a:duotone>
            <a:schemeClr val="accent1">
              <a:shade val="45000"/>
              <a:satMod val="135000"/>
            </a:schemeClr>
            <a:prstClr val="white"/>
          </a:duotone>
        </a:blip>
        <a:srcRect/>
        <a:stretch>
          <a:fillRect/>
        </a:stretch>
      </xdr:blipFill>
      <xdr:spPr bwMode="auto">
        <a:xfrm rot="16200000">
          <a:off x="4567239" y="-1176340"/>
          <a:ext cx="2552699" cy="1090612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1</xdr:row>
      <xdr:rowOff>17036</xdr:rowOff>
    </xdr:from>
    <xdr:to>
      <xdr:col>13</xdr:col>
      <xdr:colOff>495300</xdr:colOff>
      <xdr:row>2</xdr:row>
      <xdr:rowOff>139358</xdr:rowOff>
    </xdr:to>
    <xdr:sp macro="" textlink="">
      <xdr:nvSpPr>
        <xdr:cNvPr id="3" name="4 CuadroTexto">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1020425" y="1798211"/>
          <a:ext cx="1152525" cy="2842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747462</xdr:colOff>
      <xdr:row>43</xdr:row>
      <xdr:rowOff>0</xdr:rowOff>
    </xdr:from>
    <xdr:to>
      <xdr:col>14</xdr:col>
      <xdr:colOff>375987</xdr:colOff>
      <xdr:row>44</xdr:row>
      <xdr:rowOff>114300</xdr:rowOff>
    </xdr:to>
    <xdr:sp macro="" textlink="">
      <xdr:nvSpPr>
        <xdr:cNvPr id="4" name="5 CuadroTexto">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11656094" y="6898105"/>
          <a:ext cx="1152525" cy="274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43114</xdr:colOff>
      <xdr:row>42</xdr:row>
      <xdr:rowOff>150395</xdr:rowOff>
    </xdr:from>
    <xdr:to>
      <xdr:col>13</xdr:col>
      <xdr:colOff>62164</xdr:colOff>
      <xdr:row>44</xdr:row>
      <xdr:rowOff>104274</xdr:rowOff>
    </xdr:to>
    <xdr:sp macro="" textlink="">
      <xdr:nvSpPr>
        <xdr:cNvPr id="5" name="6 CuadroTexto">
          <a:hlinkClick xmlns:r="http://schemas.openxmlformats.org/officeDocument/2006/relationships" r:id="rId2"/>
          <a:extLst>
            <a:ext uri="{FF2B5EF4-FFF2-40B4-BE49-F238E27FC236}">
              <a16:creationId xmlns:a16="http://schemas.microsoft.com/office/drawing/2014/main" id="{00000000-0008-0000-0100-000005000000}"/>
            </a:ext>
          </a:extLst>
        </xdr:cNvPr>
        <xdr:cNvSpPr txBox="1"/>
      </xdr:nvSpPr>
      <xdr:spPr>
        <a:xfrm>
          <a:off x="10951746" y="6888079"/>
          <a:ext cx="781050" cy="274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1</xdr:row>
      <xdr:rowOff>17035</xdr:rowOff>
    </xdr:from>
    <xdr:to>
      <xdr:col>12</xdr:col>
      <xdr:colOff>190500</xdr:colOff>
      <xdr:row>3</xdr:row>
      <xdr:rowOff>7511</xdr:rowOff>
    </xdr:to>
    <xdr:sp macro="" textlink="">
      <xdr:nvSpPr>
        <xdr:cNvPr id="6" name="7 CuadroTexto">
          <a:hlinkClick xmlns:r="http://schemas.openxmlformats.org/officeDocument/2006/relationships" r:id="rId2"/>
          <a:extLst>
            <a:ext uri="{FF2B5EF4-FFF2-40B4-BE49-F238E27FC236}">
              <a16:creationId xmlns:a16="http://schemas.microsoft.com/office/drawing/2014/main" id="{00000000-0008-0000-0100-000006000000}"/>
            </a:ext>
          </a:extLst>
        </xdr:cNvPr>
        <xdr:cNvSpPr txBox="1"/>
      </xdr:nvSpPr>
      <xdr:spPr>
        <a:xfrm>
          <a:off x="10325100" y="1798210"/>
          <a:ext cx="7810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xdr:col>
      <xdr:colOff>594336</xdr:colOff>
      <xdr:row>5</xdr:row>
      <xdr:rowOff>120316</xdr:rowOff>
    </xdr:from>
    <xdr:to>
      <xdr:col>14</xdr:col>
      <xdr:colOff>370973</xdr:colOff>
      <xdr:row>16</xdr:row>
      <xdr:rowOff>140368</xdr:rowOff>
    </xdr:to>
    <xdr:sp macro="" textlink="">
      <xdr:nvSpPr>
        <xdr:cNvPr id="7" name="8 CuadroTexto">
          <a:extLst>
            <a:ext uri="{FF2B5EF4-FFF2-40B4-BE49-F238E27FC236}">
              <a16:creationId xmlns:a16="http://schemas.microsoft.com/office/drawing/2014/main" id="{00000000-0008-0000-0100-000007000000}"/>
            </a:ext>
          </a:extLst>
        </xdr:cNvPr>
        <xdr:cNvSpPr txBox="1"/>
      </xdr:nvSpPr>
      <xdr:spPr>
        <a:xfrm>
          <a:off x="1306204" y="922421"/>
          <a:ext cx="11497401" cy="1784684"/>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L" sz="800" b="1">
            <a:solidFill>
              <a:schemeClr val="bg1"/>
            </a:solidFill>
          </a:endParaRPr>
        </a:p>
        <a:p>
          <a:pPr algn="just"/>
          <a:r>
            <a:rPr lang="es-CL" sz="1400" baseline="0">
              <a:solidFill>
                <a:schemeClr val="bg1"/>
              </a:solidFill>
            </a:rPr>
            <a:t>La Serie de Inversión Pública Regionalizada es una herrramienta que registra la inversión efectivamente ejecutada por las instituciones públicas de nivel sectorial, regional y municipal, independientemente del subtítulo del cual provengan los recursos públicos. Esta herramienta es actualizada año a año e incorpora información desde el año 2001. Se construye a partir de la información reportada por las siguientes instituciones: Dirección de Presupuestos del Ministerio de Hacienda, Contraloría General de la República, Ministerio de Obras Públicas, Ministerio de Educación, Ministerio de Salud, Ministerio de Vivienda y Urbanismo, Instituto Nacional del Deporte, Ministerio del Interior y Seguridad Pública, FOSIS y Metro de Santiago.</a:t>
          </a:r>
          <a:r>
            <a:rPr lang="es-CL" sz="1200" baseline="0">
              <a:solidFill>
                <a:schemeClr val="bg1"/>
              </a:solidFill>
            </a:rPr>
            <a:t>	</a:t>
          </a:r>
        </a:p>
        <a:p>
          <a:endParaRPr lang="es-CL" sz="1200" baseline="0">
            <a:solidFill>
              <a:schemeClr val="bg1"/>
            </a:solidFill>
          </a:endParaRPr>
        </a:p>
        <a:p>
          <a:endParaRPr lang="es-CL" sz="1200" baseline="0">
            <a:solidFill>
              <a:schemeClr val="bg1"/>
            </a:solidFill>
          </a:endParaRPr>
        </a:p>
        <a:p>
          <a:endParaRPr lang="es-CL" sz="1100">
            <a:solidFill>
              <a:schemeClr val="bg1"/>
            </a:solidFill>
          </a:endParaRPr>
        </a:p>
      </xdr:txBody>
    </xdr:sp>
    <xdr:clientData/>
  </xdr:twoCellAnchor>
  <xdr:twoCellAnchor>
    <xdr:from>
      <xdr:col>1</xdr:col>
      <xdr:colOff>531394</xdr:colOff>
      <xdr:row>18</xdr:row>
      <xdr:rowOff>50130</xdr:rowOff>
    </xdr:from>
    <xdr:to>
      <xdr:col>14</xdr:col>
      <xdr:colOff>401052</xdr:colOff>
      <xdr:row>42</xdr:row>
      <xdr:rowOff>140369</xdr:rowOff>
    </xdr:to>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1243262" y="2937709"/>
          <a:ext cx="11590422" cy="3940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L" sz="1400" b="1">
              <a:solidFill>
                <a:schemeClr val="dk1"/>
              </a:solidFill>
              <a:effectLst/>
              <a:latin typeface="+mn-lt"/>
              <a:ea typeface="+mn-ea"/>
              <a:cs typeface="+mn-cs"/>
            </a:rPr>
            <a:t>Notas Técnicas:</a:t>
          </a:r>
        </a:p>
        <a:p>
          <a:pPr algn="just"/>
          <a:endParaRPr lang="es-CL" sz="1400">
            <a:effectLst/>
          </a:endParaRPr>
        </a:p>
        <a:p>
          <a:pPr marL="342900" lvl="2" indent="-342900" algn="just">
            <a:spcAft>
              <a:spcPts val="600"/>
            </a:spcAft>
            <a:buFont typeface="+mj-lt"/>
            <a:buAutoNum type="arabicPeriod"/>
          </a:pPr>
          <a:r>
            <a:rPr lang="es-CL" sz="1400">
              <a:solidFill>
                <a:schemeClr val="dk1"/>
              </a:solidFill>
              <a:effectLst/>
              <a:latin typeface="+mn-lt"/>
              <a:ea typeface="+mn-ea"/>
              <a:cs typeface="+mn-cs"/>
            </a:rPr>
            <a:t>En</a:t>
          </a:r>
          <a:r>
            <a:rPr lang="es-CL" sz="1400" baseline="0">
              <a:solidFill>
                <a:schemeClr val="dk1"/>
              </a:solidFill>
              <a:effectLst/>
              <a:latin typeface="+mn-lt"/>
              <a:ea typeface="+mn-ea"/>
              <a:cs typeface="+mn-cs"/>
            </a:rPr>
            <a:t> "Inversión Municipal" se integra la inversión de cada Municipio por región desde el año 2001 al 2021. A partir del año 2012, se suma a los subtítulos 29 y 31 lo que se ha identificado como inversión en el Subtítulo 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2018 se integra la Inversión del Ministerio de las Culturas, las Artes y el Patrimonio.</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Se excluye en toda la serie  lo correspondiente a Empresas Públicas del Metro y Sanitarias. Su inversión es posible de consultar en anexos.</a:t>
          </a:r>
          <a:endParaRPr lang="es-CL" sz="1400">
            <a:effectLst/>
          </a:endParaRP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población e Inversión Per cápita se considera a partir del año 2002 la públicación del INE 2019 "estimaciones y proyecciones de la   población de Chile 2002-2035 regiones y área urbano rural".</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2019 se identifica la inversión de la nueva Región de Ñuble, creada a partir de la Región del Biobío en septiembre de 2018 de acuerdo   a la ley 21.033.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Inversión Pública Efectiva Total (Cuadro 1), las regiones de Arica y Parinacota y Los Ríos no muestran inversión desde el 2001 al 2007, debido a que su creación fue en octubre del año 2007. La inversión de dichas regiones para ese período se registra en las regiones de Tarapacá y Los Lagos, respectivamente. Lo mismo sucede con la Región del Ñuble que se desprende de la Región de Biobío con información desde el año 2019.  No obstante, para la Inversión Pública Efectiva de Municipalidades (Cuadro 53), en razón de que se cuenta con información desagregada por comunas, sí se registra información desde el año 2001 en adelante.     </a:t>
          </a:r>
          <a:endParaRPr lang="es-CL"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0</xdr:row>
      <xdr:rowOff>47163</xdr:rowOff>
    </xdr:from>
    <xdr:to>
      <xdr:col>13</xdr:col>
      <xdr:colOff>727074</xdr:colOff>
      <xdr:row>45</xdr:row>
      <xdr:rowOff>130342</xdr:rowOff>
    </xdr:to>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743617" y="47163"/>
          <a:ext cx="11654089" cy="730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es-ES_tradnl" sz="2800" b="1">
              <a:solidFill>
                <a:schemeClr val="tx2">
                  <a:lumMod val="60000"/>
                  <a:lumOff val="40000"/>
                </a:schemeClr>
              </a:solidFill>
              <a:latin typeface="+mn-lt"/>
              <a:ea typeface="+mn-ea"/>
              <a:cs typeface="+mn-cs"/>
            </a:rPr>
            <a:t>NOTAS CONCEPTUALES</a:t>
          </a:r>
          <a:r>
            <a:rPr lang="es-ES_tradnl" sz="1400" b="1">
              <a:solidFill>
                <a:schemeClr val="accent1"/>
              </a:solidFill>
              <a:latin typeface="+mn-lt"/>
              <a:ea typeface="+mn-ea"/>
              <a:cs typeface="+mn-cs"/>
            </a:rPr>
            <a:t>							</a:t>
          </a:r>
          <a:r>
            <a:rPr lang="es-ES_tradnl" sz="1000" b="1">
              <a:solidFill>
                <a:schemeClr val="accent1"/>
              </a:solidFill>
              <a:latin typeface="+mn-lt"/>
              <a:ea typeface="+mn-ea"/>
              <a:cs typeface="+mn-cs"/>
            </a:rPr>
            <a:t>		</a:t>
          </a:r>
          <a:r>
            <a:rPr lang="es-ES" sz="1000" b="1" i="0" u="sng" strike="noStrike">
              <a:solidFill>
                <a:schemeClr val="accent1"/>
              </a:solidFill>
              <a:latin typeface="+mn-lt"/>
              <a:ea typeface="+mn-ea"/>
              <a:cs typeface="+mn-cs"/>
              <a:hlinkClick xmlns:r="http://schemas.openxmlformats.org/officeDocument/2006/relationships" r:id=""/>
            </a:rPr>
            <a:t> </a:t>
          </a:r>
          <a:r>
            <a:rPr lang="es-ES" sz="1000" b="1" i="0" u="none" strike="noStrike">
              <a:solidFill>
                <a:schemeClr val="dk1"/>
              </a:solidFill>
              <a:latin typeface="+mn-lt"/>
              <a:ea typeface="+mn-ea"/>
              <a:cs typeface="+mn-cs"/>
              <a:hlinkClick xmlns:r="http://schemas.openxmlformats.org/officeDocument/2006/relationships" r:id=""/>
            </a:rPr>
            <a:t>  </a:t>
          </a:r>
          <a:r>
            <a:rPr lang="es-ES" sz="1000"/>
            <a:t> </a:t>
          </a:r>
          <a:endParaRPr lang="es-ES" sz="1000">
            <a:solidFill>
              <a:schemeClr val="accent1"/>
            </a:solidFill>
            <a:latin typeface="+mn-lt"/>
            <a:ea typeface="+mn-ea"/>
            <a:cs typeface="+mn-cs"/>
          </a:endParaRPr>
        </a:p>
        <a:p>
          <a:pPr hangingPunct="0"/>
          <a:endParaRPr lang="es-ES" sz="1000" b="1">
            <a:solidFill>
              <a:schemeClr val="accent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Se entiende por </a:t>
          </a:r>
          <a:r>
            <a:rPr lang="es-ES_tradnl" sz="1400" b="1">
              <a:solidFill>
                <a:schemeClr val="dk1"/>
              </a:solidFill>
              <a:latin typeface="+mn-lt"/>
              <a:ea typeface="+mn-ea"/>
              <a:cs typeface="+mn-cs"/>
            </a:rPr>
            <a:t>Inversión Pública Efectiva</a:t>
          </a:r>
          <a:r>
            <a:rPr lang="es-ES_tradnl" sz="1400" b="0">
              <a:solidFill>
                <a:schemeClr val="dk1"/>
              </a:solidFill>
              <a:latin typeface="+mn-lt"/>
              <a:ea typeface="+mn-ea"/>
              <a:cs typeface="+mn-cs"/>
            </a:rPr>
            <a:t>: la continuación y ampliación de obras; la construcción de obras nuevas; proyectos de conservación, mantención y reparaciones mayores de obras y las obligaciones devengadas por estos conceptos</a:t>
          </a:r>
          <a:r>
            <a:rPr lang="es-ES_tradnl" sz="1400" b="0" baseline="0">
              <a:solidFill>
                <a:schemeClr val="dk1"/>
              </a:solidFill>
              <a:latin typeface="+mn-lt"/>
              <a:ea typeface="+mn-ea"/>
              <a:cs typeface="+mn-cs"/>
            </a:rPr>
            <a:t> </a:t>
          </a:r>
          <a:r>
            <a:rPr lang="es-ES_tradnl" sz="1400" b="0">
              <a:solidFill>
                <a:schemeClr val="dk1"/>
              </a:solidFill>
              <a:latin typeface="+mn-lt"/>
              <a:ea typeface="+mn-ea"/>
              <a:cs typeface="+mn-cs"/>
            </a:rPr>
            <a:t>al 31 de diciembre del año anterior de acuerdo a la Ley de Presupuestos del Sector Público.</a:t>
          </a:r>
          <a:endParaRPr lang="es-ES" sz="1400" b="0">
            <a:solidFill>
              <a:schemeClr val="dk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Para efectos de esta Serie, la Inversión Pública Efectiva comprende: </a:t>
          </a:r>
          <a:endParaRPr lang="es-ES" sz="1000">
            <a:solidFill>
              <a:schemeClr val="dk1"/>
            </a:solidFill>
            <a:latin typeface="+mn-lt"/>
            <a:ea typeface="+mn-ea"/>
            <a:cs typeface="+mn-cs"/>
          </a:endParaRPr>
        </a:p>
        <a:p>
          <a:pPr marL="800100" lvl="1" indent="-342900" algn="just" hangingPunct="0">
            <a:buFont typeface="+mj-lt"/>
            <a:buAutoNum type="alphaLcParenR"/>
          </a:pPr>
          <a:r>
            <a:rPr lang="es-ES_tradnl" sz="1800" b="1">
              <a:solidFill>
                <a:schemeClr val="tx2">
                  <a:lumMod val="60000"/>
                  <a:lumOff val="40000"/>
                </a:schemeClr>
              </a:solidFill>
              <a:latin typeface="+mn-lt"/>
              <a:ea typeface="+mn-ea"/>
              <a:cs typeface="+mn-cs"/>
            </a:rPr>
            <a:t>Inversión Pública Efectiva Sectorial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b="0" u="none">
              <a:solidFill>
                <a:schemeClr val="dk1"/>
              </a:solidFill>
              <a:latin typeface="+mn-lt"/>
              <a:ea typeface="+mn-ea"/>
              <a:cs typeface="+mn-cs"/>
            </a:rPr>
            <a:t>La</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Serie de Inversión Pública Regionalizada considera la inversión de un total de 26 Ministerios y Servicios: Entre estos, Obras Públicas, Vivienda y Urbanismo, Salud,</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Educación, Agricultura,</a:t>
          </a:r>
          <a:r>
            <a:rPr lang="es-ES_tradnl" sz="1400" b="0" u="none" baseline="0">
              <a:solidFill>
                <a:schemeClr val="dk1"/>
              </a:solidFill>
              <a:latin typeface="+mn-lt"/>
              <a:ea typeface="+mn-ea"/>
              <a:cs typeface="+mn-cs"/>
            </a:rPr>
            <a:t> Bienes Nacionales, Minería, Poder Judicial y Defensa Nacional.</a:t>
          </a:r>
          <a:r>
            <a:rPr lang="es-ES_tradnl" sz="1400" b="0" u="none">
              <a:solidFill>
                <a:schemeClr val="dk1"/>
              </a:solidFill>
              <a:latin typeface="+mn-lt"/>
              <a:ea typeface="+mn-ea"/>
              <a:cs typeface="+mn-cs"/>
            </a:rPr>
            <a:t>  Asimismo,  </a:t>
          </a:r>
          <a:r>
            <a:rPr lang="es-ES_tradnl" sz="1400" b="0" u="none" baseline="0">
              <a:solidFill>
                <a:schemeClr val="dk1"/>
              </a:solidFill>
              <a:latin typeface="+mn-lt"/>
              <a:ea typeface="+mn-ea"/>
              <a:cs typeface="+mn-cs"/>
            </a:rPr>
            <a:t>si bien se integran los cuadros de Empresas Públicas del Metro y Empresas de Obras Sanitarias, éstos no se suman al total de Inversión Sectorial, sino que se presentan como anexos. </a:t>
          </a:r>
          <a:r>
            <a:rPr lang="es-ES_tradnl" sz="1000">
              <a:solidFill>
                <a:schemeClr val="dk1"/>
              </a:solidFill>
              <a:latin typeface="+mn-lt"/>
              <a:ea typeface="+mn-ea"/>
              <a:cs typeface="+mn-cs"/>
            </a:rPr>
            <a:t> </a:t>
          </a:r>
        </a:p>
        <a:p>
          <a:pPr lvl="1" algn="just" hangingPunct="0"/>
          <a:endParaRPr lang="es-ES" sz="1000">
            <a:solidFill>
              <a:schemeClr val="dk1"/>
            </a:solidFill>
            <a:latin typeface="+mn-lt"/>
            <a:ea typeface="+mn-ea"/>
            <a:cs typeface="+mn-cs"/>
          </a:endParaRPr>
        </a:p>
        <a:p>
          <a:pPr lvl="1" algn="just" hangingPunct="0"/>
          <a:r>
            <a:rPr lang="es-ES_tradnl" sz="1400">
              <a:solidFill>
                <a:schemeClr val="dk1"/>
              </a:solidFill>
              <a:latin typeface="+mn-lt"/>
              <a:ea typeface="+mn-ea"/>
              <a:cs typeface="+mn-cs"/>
            </a:rPr>
            <a:t>La</a:t>
          </a:r>
          <a:r>
            <a:rPr lang="es-ES_tradnl" sz="1400" baseline="0">
              <a:solidFill>
                <a:schemeClr val="dk1"/>
              </a:solidFill>
              <a:latin typeface="+mn-lt"/>
              <a:ea typeface="+mn-ea"/>
              <a:cs typeface="+mn-cs"/>
            </a:rPr>
            <a:t> inversión </a:t>
          </a:r>
          <a:r>
            <a:rPr lang="es-ES_tradnl" sz="1400">
              <a:solidFill>
                <a:schemeClr val="dk1"/>
              </a:solidFill>
              <a:latin typeface="+mn-lt"/>
              <a:ea typeface="+mn-ea"/>
              <a:cs typeface="+mn-cs"/>
            </a:rPr>
            <a:t>se desagrega de acuerdo al clasificador de ingresos y gastos del Presupuesto Público, Subtítulo 31 Inversión Real, más toda aquella </a:t>
          </a:r>
          <a:r>
            <a:rPr lang="es-ES_tradnl" sz="1400">
              <a:solidFill>
                <a:sysClr val="windowText" lastClr="000000"/>
              </a:solidFill>
              <a:latin typeface="+mn-lt"/>
              <a:ea typeface="+mn-ea"/>
              <a:cs typeface="+mn-cs"/>
            </a:rPr>
            <a:t>inversión del Subtítulo 29,</a:t>
          </a:r>
          <a:r>
            <a:rPr lang="es-ES_tradnl" sz="1400" baseline="0">
              <a:solidFill>
                <a:sysClr val="windowText" lastClr="000000"/>
              </a:solidFill>
              <a:latin typeface="+mn-lt"/>
              <a:ea typeface="+mn-ea"/>
              <a:cs typeface="+mn-cs"/>
            </a:rPr>
            <a:t> 32 y</a:t>
          </a:r>
          <a:r>
            <a:rPr lang="es-ES_tradnl" sz="1400">
              <a:solidFill>
                <a:sysClr val="windowText" lastClr="000000"/>
              </a:solidFill>
              <a:latin typeface="+mn-lt"/>
              <a:ea typeface="+mn-ea"/>
              <a:cs typeface="+mn-cs"/>
            </a:rPr>
            <a:t> 33 que </a:t>
          </a:r>
          <a:r>
            <a:rPr lang="es-ES_tradnl" sz="1400">
              <a:solidFill>
                <a:schemeClr val="dk1"/>
              </a:solidFill>
              <a:latin typeface="+mn-lt"/>
              <a:ea typeface="+mn-ea"/>
              <a:cs typeface="+mn-cs"/>
            </a:rPr>
            <a:t>es reconocida como inversión por las propias instituciones consultadas. Esto en el caso</a:t>
          </a:r>
          <a:r>
            <a:rPr lang="es-ES_tradnl" sz="1400" baseline="0">
              <a:solidFill>
                <a:schemeClr val="dk1"/>
              </a:solidFill>
              <a:latin typeface="+mn-lt"/>
              <a:ea typeface="+mn-ea"/>
              <a:cs typeface="+mn-cs"/>
            </a:rPr>
            <a:t> de los Ministerios de: Obras Públicas, Vivienda y Urbanismo, Salud, Educación y del Deporte, que explican la mayor parte de este tipo de inversión. Para el resto se considera la ejecución presupuestaria del Subtítulo 31 reportada por DIPRES.</a:t>
          </a:r>
        </a:p>
        <a:p>
          <a:pPr lvl="1" algn="just" hangingPunct="0"/>
          <a:endParaRPr lang="es-ES" sz="1400">
            <a:solidFill>
              <a:schemeClr val="dk1"/>
            </a:solidFill>
            <a:latin typeface="+mn-lt"/>
            <a:ea typeface="+mn-ea"/>
            <a:cs typeface="+mn-cs"/>
          </a:endParaRPr>
        </a:p>
        <a:p>
          <a:pPr marL="800100" lvl="1" indent="-342900" algn="just" hangingPunct="0">
            <a:buFont typeface="+mj-lt"/>
            <a:buAutoNum type="alphaLcParenR" startAt="2"/>
          </a:pPr>
          <a:r>
            <a:rPr lang="es-ES_tradnl" sz="1800" b="1">
              <a:solidFill>
                <a:schemeClr val="tx2">
                  <a:lumMod val="60000"/>
                  <a:lumOff val="40000"/>
                </a:schemeClr>
              </a:solidFill>
              <a:latin typeface="+mn-lt"/>
              <a:ea typeface="+mn-ea"/>
              <a:cs typeface="+mn-cs"/>
            </a:rPr>
            <a:t>Inversión Pública Efectiva Nivel Regional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de los Gobiernos Regionales, la inversión Sectorial de Asignación Regional (ISAR), creada a partir de 1992;</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Inversión Regional de Asignación Local (IRAL), creada a partir de 1996; y Convenios de Programación.</a:t>
          </a:r>
          <a:endParaRPr lang="es-ES" sz="1400">
            <a:solidFill>
              <a:schemeClr val="dk1"/>
            </a:solidFill>
            <a:latin typeface="+mn-lt"/>
            <a:ea typeface="+mn-ea"/>
            <a:cs typeface="+mn-cs"/>
          </a:endParaRPr>
        </a:p>
        <a:p>
          <a:pPr lvl="1" algn="just" hangingPunct="0"/>
          <a:r>
            <a:rPr lang="es-ES_tradnl" sz="1400" b="1">
              <a:solidFill>
                <a:schemeClr val="dk1"/>
              </a:solidFill>
              <a:latin typeface="+mn-lt"/>
              <a:ea typeface="+mn-ea"/>
              <a:cs typeface="+mn-cs"/>
            </a:rPr>
            <a:t>	</a:t>
          </a:r>
          <a:endParaRPr lang="es-ES" sz="1400">
            <a:solidFill>
              <a:schemeClr val="tx2">
                <a:lumMod val="60000"/>
                <a:lumOff val="40000"/>
              </a:schemeClr>
            </a:solidFill>
            <a:latin typeface="+mn-lt"/>
            <a:ea typeface="+mn-ea"/>
            <a:cs typeface="+mn-cs"/>
          </a:endParaRPr>
        </a:p>
        <a:p>
          <a:pPr marL="800100" lvl="1" indent="-342900" algn="just" hangingPunct="0">
            <a:buFont typeface="+mj-lt"/>
            <a:buAutoNum type="alphaLcParenR" startAt="3"/>
          </a:pPr>
          <a:r>
            <a:rPr lang="es-ES_tradnl" sz="1800" b="1">
              <a:solidFill>
                <a:schemeClr val="tx2">
                  <a:lumMod val="60000"/>
                  <a:lumOff val="40000"/>
                </a:schemeClr>
              </a:solidFill>
              <a:latin typeface="+mn-lt"/>
              <a:ea typeface="+mn-ea"/>
              <a:cs typeface="+mn-cs"/>
            </a:rPr>
            <a:t>Inversión Pública Efectiva Nivel Municipal</a:t>
          </a:r>
          <a:r>
            <a:rPr lang="es-ES_tradnl" sz="1800">
              <a:solidFill>
                <a:schemeClr val="tx2">
                  <a:lumMod val="60000"/>
                  <a:lumOff val="40000"/>
                </a:schemeClr>
              </a:solidFill>
              <a:latin typeface="+mn-lt"/>
              <a:ea typeface="+mn-ea"/>
              <a:cs typeface="+mn-cs"/>
            </a:rPr>
            <a:t>: </a:t>
          </a:r>
          <a:r>
            <a:rPr lang="es-ES_tradnl" sz="1400">
              <a:solidFill>
                <a:schemeClr val="tx2">
                  <a:lumMod val="60000"/>
                  <a:lumOff val="40000"/>
                </a:schemeClr>
              </a:solidFill>
              <a:latin typeface="+mn-lt"/>
              <a:ea typeface="+mn-ea"/>
              <a:cs typeface="+mn-cs"/>
            </a:rPr>
            <a:t> </a:t>
          </a:r>
          <a:endParaRPr lang="es-ES" sz="14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real del Sector Municipal en cada región del país, informada por la Contraloría General de la República. Incluye desde el 2001 al 2011</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todo el subtítulo 29 y</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31. A Partir del 2012</a:t>
          </a:r>
          <a:r>
            <a:rPr lang="es-ES_tradnl" sz="1400" baseline="0">
              <a:solidFill>
                <a:schemeClr val="dk1"/>
              </a:solidFill>
              <a:latin typeface="+mn-lt"/>
              <a:ea typeface="+mn-ea"/>
              <a:cs typeface="+mn-cs"/>
            </a:rPr>
            <a:t> se suma la inversión identificada en el subtítulo 33.</a:t>
          </a:r>
          <a:endParaRPr lang="es-ES" sz="1400">
            <a:solidFill>
              <a:schemeClr val="dk1"/>
            </a:solidFill>
            <a:latin typeface="+mn-lt"/>
            <a:ea typeface="+mn-ea"/>
            <a:cs typeface="+mn-cs"/>
          </a:endParaRPr>
        </a:p>
        <a:p>
          <a:pPr algn="just" hangingPunct="0"/>
          <a:endParaRPr lang="es-ES_tradnl" sz="1400" b="0">
            <a:solidFill>
              <a:schemeClr val="dk1"/>
            </a:solidFill>
            <a:latin typeface="+mn-lt"/>
            <a:ea typeface="+mn-ea"/>
            <a:cs typeface="+mn-cs"/>
          </a:endParaRPr>
        </a:p>
        <a:p>
          <a:pPr marL="342900" indent="-342900" algn="just" hangingPunct="0">
            <a:spcAft>
              <a:spcPts val="600"/>
            </a:spcAft>
            <a:buFont typeface="+mj-lt"/>
            <a:buAutoNum type="arabicPeriod" startAt="3"/>
          </a:pPr>
          <a:r>
            <a:rPr lang="es-ES_tradnl" sz="1400" b="0">
              <a:solidFill>
                <a:schemeClr val="dk1"/>
              </a:solidFill>
              <a:latin typeface="+mn-lt"/>
              <a:ea typeface="+mn-ea"/>
              <a:cs typeface="+mn-cs"/>
            </a:rPr>
            <a:t>A</a:t>
          </a:r>
          <a:r>
            <a:rPr lang="es-ES_tradnl" sz="1600" b="1">
              <a:solidFill>
                <a:schemeClr val="dk1"/>
              </a:solidFill>
              <a:latin typeface="+mn-lt"/>
              <a:ea typeface="+mn-ea"/>
              <a:cs typeface="+mn-cs"/>
            </a:rPr>
            <a:t> </a:t>
          </a:r>
          <a:r>
            <a:rPr lang="es-ES_tradnl" sz="1400">
              <a:solidFill>
                <a:schemeClr val="dk1"/>
              </a:solidFill>
              <a:latin typeface="+mn-lt"/>
              <a:ea typeface="+mn-ea"/>
              <a:cs typeface="+mn-cs"/>
            </a:rPr>
            <a:t>partir del año 2002, una parte significativa de la Inversión Sectorial de Asignación Regional se asimila al concepto de Provisiones del FNDR y son incluidas en la Inversión GORE.</a:t>
          </a:r>
        </a:p>
        <a:p>
          <a:pPr marL="342900" indent="-342900" algn="just" hangingPunct="0">
            <a:spcAft>
              <a:spcPts val="600"/>
            </a:spcAft>
            <a:buFont typeface="+mj-lt"/>
            <a:buAutoNum type="arabicPeriod" startAt="3"/>
          </a:pPr>
          <a:r>
            <a:rPr lang="es-ES_tradnl" sz="1400">
              <a:solidFill>
                <a:schemeClr val="dk1"/>
              </a:solidFill>
              <a:latin typeface="+mn-lt"/>
              <a:ea typeface="+mn-ea"/>
              <a:cs typeface="+mn-cs"/>
            </a:rPr>
            <a:t>Para facilitar el diseño de los cuadros en que se incluyen todas las regiones, se ha utilizado el nombre regional acotado.</a:t>
          </a:r>
        </a:p>
        <a:p>
          <a:pPr algn="just" hangingPunct="0"/>
          <a:endParaRPr lang="es-ES_tradnl" sz="1100">
            <a:solidFill>
              <a:schemeClr val="dk1"/>
            </a:solidFill>
            <a:latin typeface="+mn-lt"/>
            <a:ea typeface="+mn-ea"/>
            <a:cs typeface="+mn-cs"/>
          </a:endParaRPr>
        </a:p>
        <a:p>
          <a:pPr hangingPunct="0"/>
          <a:endParaRPr lang="es-ES" sz="1100">
            <a:solidFill>
              <a:schemeClr val="dk1"/>
            </a:solidFill>
            <a:latin typeface="+mn-lt"/>
            <a:ea typeface="+mn-ea"/>
            <a:cs typeface="+mn-cs"/>
          </a:endParaRPr>
        </a:p>
        <a:p>
          <a:endParaRPr lang="es-ES" sz="1100"/>
        </a:p>
      </xdr:txBody>
    </xdr:sp>
    <xdr:clientData/>
  </xdr:twoCellAnchor>
  <xdr:twoCellAnchor>
    <xdr:from>
      <xdr:col>12</xdr:col>
      <xdr:colOff>104775</xdr:colOff>
      <xdr:row>0</xdr:row>
      <xdr:rowOff>17036</xdr:rowOff>
    </xdr:from>
    <xdr:to>
      <xdr:col>13</xdr:col>
      <xdr:colOff>495300</xdr:colOff>
      <xdr:row>1</xdr:row>
      <xdr:rowOff>139358</xdr:rowOff>
    </xdr:to>
    <xdr:sp macro="" textlink="">
      <xdr:nvSpPr>
        <xdr:cNvPr id="5" name="4 CuadroTexto">
          <a:hlinkClick xmlns:r="http://schemas.openxmlformats.org/officeDocument/2006/relationships" r:id="rId1"/>
          <a:extLst>
            <a:ext uri="{FF2B5EF4-FFF2-40B4-BE49-F238E27FC236}">
              <a16:creationId xmlns:a16="http://schemas.microsoft.com/office/drawing/2014/main" id="{00000000-0008-0000-0200-000005000000}"/>
            </a:ext>
          </a:extLst>
        </xdr:cNvPr>
        <xdr:cNvSpPr txBox="1"/>
      </xdr:nvSpPr>
      <xdr:spPr>
        <a:xfrm>
          <a:off x="11013407" y="1781668"/>
          <a:ext cx="1152525" cy="2827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75698</xdr:colOff>
      <xdr:row>46</xdr:row>
      <xdr:rowOff>30079</xdr:rowOff>
    </xdr:from>
    <xdr:to>
      <xdr:col>13</xdr:col>
      <xdr:colOff>466223</xdr:colOff>
      <xdr:row>47</xdr:row>
      <xdr:rowOff>144379</xdr:rowOff>
    </xdr:to>
    <xdr:sp macro="" textlink="">
      <xdr:nvSpPr>
        <xdr:cNvPr id="6" name="5 CuadroTexto">
          <a:hlinkClick xmlns:r="http://schemas.openxmlformats.org/officeDocument/2006/relationships" r:id="rId1"/>
          <a:extLst>
            <a:ext uri="{FF2B5EF4-FFF2-40B4-BE49-F238E27FC236}">
              <a16:creationId xmlns:a16="http://schemas.microsoft.com/office/drawing/2014/main" id="{00000000-0008-0000-0200-000006000000}"/>
            </a:ext>
          </a:extLst>
        </xdr:cNvPr>
        <xdr:cNvSpPr txBox="1"/>
      </xdr:nvSpPr>
      <xdr:spPr>
        <a:xfrm>
          <a:off x="10984330" y="7479632"/>
          <a:ext cx="1152525" cy="274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11</xdr:col>
      <xdr:colOff>113299</xdr:colOff>
      <xdr:row>46</xdr:row>
      <xdr:rowOff>20053</xdr:rowOff>
    </xdr:from>
    <xdr:to>
      <xdr:col>12</xdr:col>
      <xdr:colOff>132349</xdr:colOff>
      <xdr:row>47</xdr:row>
      <xdr:rowOff>134353</xdr:rowOff>
    </xdr:to>
    <xdr:sp macro="" textlink="">
      <xdr:nvSpPr>
        <xdr:cNvPr id="7" name="6 CuadroTexto">
          <a:hlinkClick xmlns:r="http://schemas.openxmlformats.org/officeDocument/2006/relationships" r:id="rId2"/>
          <a:extLst>
            <a:ext uri="{FF2B5EF4-FFF2-40B4-BE49-F238E27FC236}">
              <a16:creationId xmlns:a16="http://schemas.microsoft.com/office/drawing/2014/main" id="{00000000-0008-0000-0200-000007000000}"/>
            </a:ext>
          </a:extLst>
        </xdr:cNvPr>
        <xdr:cNvSpPr txBox="1"/>
      </xdr:nvSpPr>
      <xdr:spPr>
        <a:xfrm>
          <a:off x="10259931" y="7469606"/>
          <a:ext cx="781050" cy="274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0</xdr:row>
      <xdr:rowOff>17035</xdr:rowOff>
    </xdr:from>
    <xdr:to>
      <xdr:col>12</xdr:col>
      <xdr:colOff>190500</xdr:colOff>
      <xdr:row>2</xdr:row>
      <xdr:rowOff>7511</xdr:rowOff>
    </xdr:to>
    <xdr:sp macro="" textlink="">
      <xdr:nvSpPr>
        <xdr:cNvPr id="8" name="7 CuadroTexto">
          <a:hlinkClick xmlns:r="http://schemas.openxmlformats.org/officeDocument/2006/relationships" r:id="rId2"/>
          <a:extLst>
            <a:ext uri="{FF2B5EF4-FFF2-40B4-BE49-F238E27FC236}">
              <a16:creationId xmlns:a16="http://schemas.microsoft.com/office/drawing/2014/main" id="{00000000-0008-0000-0200-000008000000}"/>
            </a:ext>
          </a:extLst>
        </xdr:cNvPr>
        <xdr:cNvSpPr txBox="1"/>
      </xdr:nvSpPr>
      <xdr:spPr>
        <a:xfrm>
          <a:off x="10318082" y="1781667"/>
          <a:ext cx="781050" cy="3113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2</xdr:row>
      <xdr:rowOff>154398</xdr:rowOff>
    </xdr:from>
    <xdr:to>
      <xdr:col>1</xdr:col>
      <xdr:colOff>28574</xdr:colOff>
      <xdr:row>57</xdr:row>
      <xdr:rowOff>66675</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0</xdr:col>
      <xdr:colOff>600075</xdr:colOff>
      <xdr:row>3</xdr:row>
      <xdr:rowOff>1999</xdr:rowOff>
    </xdr:from>
    <xdr:to>
      <xdr:col>1</xdr:col>
      <xdr:colOff>28574</xdr:colOff>
      <xdr:row>60</xdr:row>
      <xdr:rowOff>65868</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54449"/>
          <a:ext cx="2095499" cy="9293594"/>
        </a:xfrm>
        <a:prstGeom prst="rect">
          <a:avLst/>
        </a:prstGeom>
        <a:ln>
          <a:noFill/>
        </a:ln>
        <a:effectLst>
          <a:softEdge rad="112500"/>
        </a:effectLst>
      </xdr:spPr>
    </xdr:pic>
    <xdr:clientData/>
  </xdr:twoCellAnchor>
  <xdr:twoCellAnchor>
    <xdr:from>
      <xdr:col>1</xdr:col>
      <xdr:colOff>6610349</xdr:colOff>
      <xdr:row>3</xdr:row>
      <xdr:rowOff>9525</xdr:rowOff>
    </xdr:from>
    <xdr:to>
      <xdr:col>3</xdr:col>
      <xdr:colOff>152399</xdr:colOff>
      <xdr:row>4</xdr:row>
      <xdr:rowOff>142875</xdr:rowOff>
    </xdr:to>
    <xdr:sp macro="" textlink="">
      <xdr:nvSpPr>
        <xdr:cNvPr id="4" name="3 CuadroTexto">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9277349" y="5619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oneCellAnchor>
    <xdr:from>
      <xdr:col>0</xdr:col>
      <xdr:colOff>685800</xdr:colOff>
      <xdr:row>2</xdr:row>
      <xdr:rowOff>154398</xdr:rowOff>
    </xdr:from>
    <xdr:ext cx="2009774" cy="8714436"/>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oneCellAnchor>
  <xdr:oneCellAnchor>
    <xdr:from>
      <xdr:col>0</xdr:col>
      <xdr:colOff>600075</xdr:colOff>
      <xdr:row>3</xdr:row>
      <xdr:rowOff>1999</xdr:rowOff>
    </xdr:from>
    <xdr:ext cx="2095499" cy="9112619"/>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92549"/>
          <a:ext cx="2095499" cy="9293594"/>
        </a:xfrm>
        <a:prstGeom prst="rect">
          <a:avLst/>
        </a:prstGeom>
        <a:ln>
          <a:noFill/>
        </a:ln>
        <a:effectLst>
          <a:softEdge rad="112500"/>
        </a:effectLst>
      </xdr:spPr>
    </xdr:pic>
    <xdr:clientData/>
  </xdr:oneCellAnchor>
  <xdr:twoCellAnchor>
    <xdr:from>
      <xdr:col>1</xdr:col>
      <xdr:colOff>6610349</xdr:colOff>
      <xdr:row>3</xdr:row>
      <xdr:rowOff>9525</xdr:rowOff>
    </xdr:from>
    <xdr:to>
      <xdr:col>3</xdr:col>
      <xdr:colOff>152399</xdr:colOff>
      <xdr:row>4</xdr:row>
      <xdr:rowOff>142875</xdr:rowOff>
    </xdr:to>
    <xdr:sp macro="" textlink="">
      <xdr:nvSpPr>
        <xdr:cNvPr id="7" name="3 CuadroTexto">
          <a:hlinkClick xmlns:r="http://schemas.openxmlformats.org/officeDocument/2006/relationships" r:id="rId2"/>
          <a:extLst>
            <a:ext uri="{FF2B5EF4-FFF2-40B4-BE49-F238E27FC236}">
              <a16:creationId xmlns:a16="http://schemas.microsoft.com/office/drawing/2014/main" id="{00000000-0008-0000-0300-000007000000}"/>
            </a:ext>
          </a:extLst>
        </xdr:cNvPr>
        <xdr:cNvSpPr txBox="1"/>
      </xdr:nvSpPr>
      <xdr:spPr>
        <a:xfrm>
          <a:off x="9277349" y="6000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685800</xdr:colOff>
      <xdr:row>4</xdr:row>
      <xdr:rowOff>154398</xdr:rowOff>
    </xdr:from>
    <xdr:to>
      <xdr:col>1</xdr:col>
      <xdr:colOff>790574</xdr:colOff>
      <xdr:row>55</xdr:row>
      <xdr:rowOff>13759</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1</xdr:col>
      <xdr:colOff>570143</xdr:colOff>
      <xdr:row>0</xdr:row>
      <xdr:rowOff>13031</xdr:rowOff>
    </xdr:from>
    <xdr:to>
      <xdr:col>2</xdr:col>
      <xdr:colOff>759588</xdr:colOff>
      <xdr:row>28</xdr:row>
      <xdr:rowOff>74084</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1998893" y="13031"/>
          <a:ext cx="1406528" cy="5500886"/>
        </a:xfrm>
        <a:prstGeom prst="rect">
          <a:avLst/>
        </a:prstGeom>
        <a:ln>
          <a:noFill/>
        </a:ln>
        <a:effectLst>
          <a:softEdge rad="112500"/>
        </a:effectLst>
      </xdr:spPr>
    </xdr:pic>
    <xdr:clientData/>
  </xdr:twoCellAnchor>
  <xdr:twoCellAnchor>
    <xdr:from>
      <xdr:col>2</xdr:col>
      <xdr:colOff>6610350</xdr:colOff>
      <xdr:row>3</xdr:row>
      <xdr:rowOff>57150</xdr:rowOff>
    </xdr:from>
    <xdr:to>
      <xdr:col>4</xdr:col>
      <xdr:colOff>152400</xdr:colOff>
      <xdr:row>4</xdr:row>
      <xdr:rowOff>123825</xdr:rowOff>
    </xdr:to>
    <xdr:sp macro="" textlink="">
      <xdr:nvSpPr>
        <xdr:cNvPr id="8" name="7 CuadroTexto">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258300" y="609600"/>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Regional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137584</xdr:colOff>
      <xdr:row>2</xdr:row>
      <xdr:rowOff>42335</xdr:rowOff>
    </xdr:from>
    <xdr:to>
      <xdr:col>23</xdr:col>
      <xdr:colOff>476198</xdr:colOff>
      <xdr:row>3</xdr:row>
      <xdr:rowOff>127000</xdr:rowOff>
    </xdr:to>
    <xdr:cxnSp macro="">
      <xdr:nvCxnSpPr>
        <xdr:cNvPr id="4" name="3 Conector recto de flecha">
          <a:extLst>
            <a:ext uri="{FF2B5EF4-FFF2-40B4-BE49-F238E27FC236}">
              <a16:creationId xmlns:a16="http://schemas.microsoft.com/office/drawing/2014/main" id="{00000000-0008-0000-0700-000004000000}"/>
            </a:ext>
          </a:extLst>
        </xdr:cNvPr>
        <xdr:cNvCxnSpPr/>
      </xdr:nvCxnSpPr>
      <xdr:spPr>
        <a:xfrm flipV="1">
          <a:off x="18711334" y="338668"/>
          <a:ext cx="338614" cy="232832"/>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xdr:twoCellAnchor>
    <xdr:from>
      <xdr:col>23</xdr:col>
      <xdr:colOff>169333</xdr:colOff>
      <xdr:row>71</xdr:row>
      <xdr:rowOff>84666</xdr:rowOff>
    </xdr:from>
    <xdr:to>
      <xdr:col>23</xdr:col>
      <xdr:colOff>592640</xdr:colOff>
      <xdr:row>72</xdr:row>
      <xdr:rowOff>158749</xdr:rowOff>
    </xdr:to>
    <xdr:cxnSp macro="">
      <xdr:nvCxnSpPr>
        <xdr:cNvPr id="19" name="18 Conector recto de flecha">
          <a:extLst>
            <a:ext uri="{FF2B5EF4-FFF2-40B4-BE49-F238E27FC236}">
              <a16:creationId xmlns:a16="http://schemas.microsoft.com/office/drawing/2014/main" id="{00000000-0008-0000-0700-000013000000}"/>
            </a:ext>
          </a:extLst>
        </xdr:cNvPr>
        <xdr:cNvCxnSpPr/>
      </xdr:nvCxnSpPr>
      <xdr:spPr>
        <a:xfrm flipV="1">
          <a:off x="18743083" y="10784416"/>
          <a:ext cx="423307" cy="232833"/>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508000</xdr:colOff>
      <xdr:row>0</xdr:row>
      <xdr:rowOff>21167</xdr:rowOff>
    </xdr:from>
    <xdr:to>
      <xdr:col>26</xdr:col>
      <xdr:colOff>441635</xdr:colOff>
      <xdr:row>22</xdr:row>
      <xdr:rowOff>75606</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19134667" y="21167"/>
          <a:ext cx="2219635" cy="3324689"/>
        </a:xfrm>
        <a:prstGeom prst="rect">
          <a:avLst/>
        </a:prstGeom>
      </xdr:spPr>
    </xdr:pic>
    <xdr:clientData/>
  </xdr:twoCellAnchor>
  <xdr:twoCellAnchor editAs="oneCell">
    <xdr:from>
      <xdr:col>23</xdr:col>
      <xdr:colOff>645583</xdr:colOff>
      <xdr:row>68</xdr:row>
      <xdr:rowOff>41387</xdr:rowOff>
    </xdr:from>
    <xdr:to>
      <xdr:col>26</xdr:col>
      <xdr:colOff>698499</xdr:colOff>
      <xdr:row>93</xdr:row>
      <xdr:rowOff>67189</xdr:rowOff>
    </xdr:to>
    <xdr:pic>
      <xdr:nvPicPr>
        <xdr:cNvPr id="8" name="Imagen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a:stretch>
          <a:fillRect/>
        </a:stretch>
      </xdr:blipFill>
      <xdr:spPr>
        <a:xfrm>
          <a:off x="19272250" y="10264887"/>
          <a:ext cx="2338916" cy="40051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69</xdr:row>
      <xdr:rowOff>0</xdr:rowOff>
    </xdr:from>
    <xdr:to>
      <xdr:col>12</xdr:col>
      <xdr:colOff>0</xdr:colOff>
      <xdr:row>69</xdr:row>
      <xdr:rowOff>0</xdr:rowOff>
    </xdr:to>
    <xdr:graphicFrame macro="">
      <xdr:nvGraphicFramePr>
        <xdr:cNvPr id="2" name="Chart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aabatte\Configuraci&#243;n%20local\Archivos%20temporales%20de%20Internet\Content.Outlook\3997YPS1\isarmo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ARMOP2000-2010(M$c-año)"/>
      <sheetName val="ISARMOP2000-2010(M$2010)"/>
    </sheetNames>
    <sheetDataSet>
      <sheetData sheetId="0">
        <row r="7">
          <cell r="A7" t="str">
            <v>Tarapacá</v>
          </cell>
          <cell r="E7">
            <v>356065</v>
          </cell>
          <cell r="F7">
            <v>363943</v>
          </cell>
        </row>
        <row r="8">
          <cell r="A8" t="str">
            <v>Antofagasta</v>
          </cell>
          <cell r="E8">
            <v>59586</v>
          </cell>
          <cell r="F8">
            <v>47765</v>
          </cell>
        </row>
        <row r="9">
          <cell r="A9" t="str">
            <v>Atacama</v>
          </cell>
          <cell r="E9">
            <v>251564</v>
          </cell>
          <cell r="F9">
            <v>360994</v>
          </cell>
        </row>
        <row r="10">
          <cell r="A10" t="str">
            <v>Coquimbo</v>
          </cell>
          <cell r="E10">
            <v>1171341</v>
          </cell>
          <cell r="F10">
            <v>1242337</v>
          </cell>
        </row>
        <row r="11">
          <cell r="A11" t="str">
            <v>Valparaíso</v>
          </cell>
          <cell r="E11">
            <v>889187</v>
          </cell>
          <cell r="F11">
            <v>573534</v>
          </cell>
        </row>
        <row r="12">
          <cell r="A12" t="str">
            <v>RM Santiago</v>
          </cell>
          <cell r="E12">
            <v>488609</v>
          </cell>
          <cell r="F12">
            <v>594386</v>
          </cell>
        </row>
        <row r="13">
          <cell r="A13" t="str">
            <v>O'Higgins</v>
          </cell>
          <cell r="E13">
            <v>400524</v>
          </cell>
          <cell r="F13">
            <v>1840247</v>
          </cell>
        </row>
        <row r="14">
          <cell r="A14" t="str">
            <v>Maule</v>
          </cell>
          <cell r="E14">
            <v>2488165</v>
          </cell>
          <cell r="F14">
            <v>1481683</v>
          </cell>
        </row>
        <row r="15">
          <cell r="A15" t="str">
            <v>Biobío</v>
          </cell>
          <cell r="E15">
            <v>1478484</v>
          </cell>
          <cell r="F15">
            <v>1231197</v>
          </cell>
        </row>
        <row r="16">
          <cell r="A16" t="str">
            <v>Araucanía</v>
          </cell>
          <cell r="E16">
            <v>699600</v>
          </cell>
          <cell r="F16">
            <v>638963</v>
          </cell>
        </row>
        <row r="17">
          <cell r="A17" t="str">
            <v>Los Ríos</v>
          </cell>
          <cell r="E17" t="str">
            <v>-</v>
          </cell>
          <cell r="F17" t="str">
            <v>-</v>
          </cell>
        </row>
        <row r="18">
          <cell r="A18" t="str">
            <v>Los Lagos</v>
          </cell>
          <cell r="E18">
            <v>1535898</v>
          </cell>
          <cell r="F18">
            <v>1019845</v>
          </cell>
        </row>
        <row r="19">
          <cell r="A19" t="str">
            <v>Aisén</v>
          </cell>
          <cell r="E19">
            <v>191481</v>
          </cell>
          <cell r="F19">
            <v>362436</v>
          </cell>
        </row>
        <row r="20">
          <cell r="A20" t="str">
            <v>Magallanes</v>
          </cell>
          <cell r="E20">
            <v>44998</v>
          </cell>
          <cell r="F20">
            <v>427555</v>
          </cell>
        </row>
        <row r="21">
          <cell r="A21" t="str">
            <v>No Regionalizado</v>
          </cell>
          <cell r="E21">
            <v>0</v>
          </cell>
          <cell r="F21">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tabSelected="1" zoomScaleNormal="100" workbookViewId="0">
      <selection activeCell="R21" sqref="R21"/>
    </sheetView>
  </sheetViews>
  <sheetFormatPr baseColWidth="10" defaultRowHeight="12.75"/>
  <cols>
    <col min="1" max="1" width="5.85546875" customWidth="1"/>
    <col min="3" max="14" width="12.7109375" customWidth="1"/>
    <col min="15" max="15" width="12.85546875" customWidth="1"/>
    <col min="16" max="16" width="5.42578125" customWidth="1"/>
  </cols>
  <sheetData>
    <row r="1" spans="2:15" ht="15.75" customHeight="1">
      <c r="D1" s="117"/>
    </row>
    <row r="2" spans="2:15" ht="14.25" customHeight="1">
      <c r="N2" s="495" t="s">
        <v>819</v>
      </c>
      <c r="O2" s="495"/>
    </row>
    <row r="10" spans="2:15" ht="12" customHeight="1"/>
    <row r="11" spans="2:15" ht="12" customHeight="1"/>
    <row r="12" spans="2:15" ht="12" customHeight="1"/>
    <row r="13" spans="2:15" ht="12" customHeight="1"/>
    <row r="14" spans="2:15" ht="14.25" customHeight="1">
      <c r="B14" s="501" t="s">
        <v>682</v>
      </c>
      <c r="C14" s="502"/>
      <c r="D14" s="502"/>
      <c r="E14" s="502"/>
      <c r="F14" s="502"/>
      <c r="G14" s="502"/>
      <c r="H14" s="502"/>
      <c r="I14" s="502"/>
      <c r="J14" s="502"/>
      <c r="K14" s="502"/>
      <c r="L14" s="502"/>
      <c r="M14" s="502"/>
      <c r="N14" s="502"/>
      <c r="O14" s="91"/>
    </row>
    <row r="15" spans="2:15" ht="14.25" customHeight="1">
      <c r="B15" s="502"/>
      <c r="C15" s="502"/>
      <c r="D15" s="502"/>
      <c r="E15" s="502"/>
      <c r="F15" s="502"/>
      <c r="G15" s="502"/>
      <c r="H15" s="502"/>
      <c r="I15" s="502"/>
      <c r="J15" s="502"/>
      <c r="K15" s="502"/>
      <c r="L15" s="502"/>
      <c r="M15" s="502"/>
      <c r="N15" s="502"/>
      <c r="O15" s="91"/>
    </row>
    <row r="16" spans="2:15" ht="14.25" customHeight="1">
      <c r="B16" s="502"/>
      <c r="C16" s="502"/>
      <c r="D16" s="502"/>
      <c r="E16" s="502"/>
      <c r="F16" s="502"/>
      <c r="G16" s="502"/>
      <c r="H16" s="502"/>
      <c r="I16" s="502"/>
      <c r="J16" s="502"/>
      <c r="K16" s="502"/>
      <c r="L16" s="502"/>
      <c r="M16" s="502"/>
      <c r="N16" s="502"/>
      <c r="O16" s="91"/>
    </row>
    <row r="17" spans="2:15" ht="14.25" customHeight="1">
      <c r="B17" s="502"/>
      <c r="C17" s="502"/>
      <c r="D17" s="502"/>
      <c r="E17" s="502"/>
      <c r="F17" s="502"/>
      <c r="G17" s="502"/>
      <c r="H17" s="502"/>
      <c r="I17" s="502"/>
      <c r="J17" s="502"/>
      <c r="K17" s="502"/>
      <c r="L17" s="502"/>
      <c r="M17" s="502"/>
      <c r="N17" s="502"/>
      <c r="O17" s="91"/>
    </row>
    <row r="18" spans="2:15" ht="14.25" customHeight="1">
      <c r="B18" s="502"/>
      <c r="C18" s="502"/>
      <c r="D18" s="502"/>
      <c r="E18" s="502"/>
      <c r="F18" s="502"/>
      <c r="G18" s="502"/>
      <c r="H18" s="502"/>
      <c r="I18" s="502"/>
      <c r="J18" s="502"/>
      <c r="K18" s="502"/>
      <c r="L18" s="502"/>
      <c r="M18" s="502"/>
      <c r="N18" s="502"/>
      <c r="O18" s="91"/>
    </row>
    <row r="19" spans="2:15" ht="11.25" customHeight="1"/>
    <row r="20" spans="2:15" ht="16.5" customHeight="1"/>
    <row r="21" spans="2:15" ht="16.5" customHeight="1"/>
    <row r="22" spans="2:15" ht="16.5" customHeight="1"/>
    <row r="23" spans="2:15" ht="16.5" customHeight="1"/>
    <row r="24" spans="2:15" ht="16.5" customHeight="1"/>
    <row r="25" spans="2:15" ht="16.5" customHeight="1"/>
    <row r="26" spans="2:15" ht="16.5" customHeight="1"/>
    <row r="27" spans="2:15" ht="16.5" customHeight="1"/>
    <row r="28" spans="2:15" ht="16.5" customHeight="1"/>
    <row r="29" spans="2:15" ht="16.5" customHeight="1"/>
    <row r="30" spans="2:15" ht="16.5" customHeight="1"/>
    <row r="31" spans="2:15" ht="16.5" customHeight="1"/>
    <row r="32" spans="2:15" ht="16.5" customHeight="1"/>
    <row r="33" spans="1:15" ht="16.5" customHeight="1">
      <c r="A33" s="498" t="s">
        <v>641</v>
      </c>
      <c r="B33" s="499"/>
      <c r="C33" s="499"/>
      <c r="D33" s="499"/>
      <c r="E33" s="499"/>
      <c r="F33" s="499"/>
      <c r="G33" s="499"/>
      <c r="H33" s="499"/>
      <c r="I33" s="499"/>
      <c r="J33" s="499"/>
      <c r="K33" s="499"/>
      <c r="L33" s="499"/>
      <c r="M33" s="499"/>
      <c r="N33" s="499"/>
      <c r="O33" s="499"/>
    </row>
    <row r="34" spans="1:15" ht="16.5" customHeight="1">
      <c r="A34" s="500" t="s">
        <v>640</v>
      </c>
      <c r="B34" s="499"/>
      <c r="C34" s="499"/>
      <c r="D34" s="499"/>
      <c r="E34" s="499"/>
      <c r="F34" s="499"/>
      <c r="G34" s="499"/>
      <c r="H34" s="499"/>
      <c r="I34" s="499"/>
      <c r="J34" s="499"/>
      <c r="K34" s="499"/>
      <c r="L34" s="499"/>
      <c r="M34" s="499"/>
      <c r="N34" s="499"/>
      <c r="O34" s="499"/>
    </row>
    <row r="35" spans="1:15" ht="16.5" customHeight="1">
      <c r="A35" s="500" t="s">
        <v>184</v>
      </c>
      <c r="B35" s="499"/>
      <c r="C35" s="499"/>
      <c r="D35" s="499"/>
      <c r="E35" s="499"/>
      <c r="F35" s="499"/>
      <c r="G35" s="499"/>
      <c r="H35" s="499"/>
      <c r="I35" s="499"/>
      <c r="J35" s="499"/>
      <c r="K35" s="499"/>
      <c r="L35" s="499"/>
      <c r="M35" s="499"/>
      <c r="N35" s="499"/>
      <c r="O35" s="499"/>
    </row>
    <row r="36" spans="1:15" ht="8.25" customHeight="1">
      <c r="A36" s="81"/>
      <c r="B36" s="82"/>
      <c r="C36" s="82"/>
      <c r="D36" s="82"/>
      <c r="E36" s="82"/>
      <c r="F36" s="82"/>
      <c r="G36" s="82"/>
      <c r="H36" s="82"/>
      <c r="I36" s="82"/>
      <c r="J36" s="82"/>
      <c r="K36" s="82"/>
      <c r="L36" s="82"/>
      <c r="M36" s="82"/>
      <c r="N36" s="82"/>
      <c r="O36" s="82"/>
    </row>
    <row r="37" spans="1:15" ht="19.5" customHeight="1">
      <c r="B37" s="496" t="s">
        <v>812</v>
      </c>
      <c r="C37" s="497"/>
      <c r="D37" s="497"/>
      <c r="E37" s="497"/>
      <c r="F37" s="497"/>
      <c r="G37" s="497"/>
      <c r="H37" s="497"/>
      <c r="I37" s="497"/>
      <c r="J37" s="497"/>
      <c r="K37" s="497"/>
      <c r="L37" s="497"/>
      <c r="M37" s="497"/>
      <c r="N37" s="497"/>
      <c r="O37" s="87"/>
    </row>
  </sheetData>
  <mergeCells count="6">
    <mergeCell ref="N2:O2"/>
    <mergeCell ref="B37:N37"/>
    <mergeCell ref="A33:O33"/>
    <mergeCell ref="A34:O34"/>
    <mergeCell ref="A35:O35"/>
    <mergeCell ref="B14:N18"/>
  </mergeCells>
  <hyperlinks>
    <hyperlink ref="B14:N18" location="'Notas Aclaratorias'!A1" display="'Notas Aclaratorias'!A1" xr:uid="{00000000-0004-0000-0000-000000000000}"/>
    <hyperlink ref="N2:O2" location="'Notas Técnicas'!A1" display="Continuar   " xr:uid="{00000000-0004-0000-0000-00000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B1:M538"/>
  <sheetViews>
    <sheetView showGridLines="0" zoomScale="90" zoomScaleNormal="90" workbookViewId="0">
      <selection activeCell="R17" sqref="R17"/>
    </sheetView>
  </sheetViews>
  <sheetFormatPr baseColWidth="10" defaultRowHeight="12.75"/>
  <cols>
    <col min="1" max="1" width="3.7109375" customWidth="1"/>
    <col min="2" max="2" width="20.28515625" customWidth="1"/>
    <col min="3" max="4" width="13.42578125" style="11" customWidth="1"/>
    <col min="5" max="5" width="13.42578125" customWidth="1"/>
    <col min="6" max="10" width="13.140625" style="64" customWidth="1"/>
  </cols>
  <sheetData>
    <row r="1" spans="2:13">
      <c r="B1" s="212" t="s">
        <v>106</v>
      </c>
      <c r="C1" s="14"/>
    </row>
    <row r="2" spans="2:13">
      <c r="B2" s="211" t="s">
        <v>78</v>
      </c>
      <c r="C2" s="1"/>
    </row>
    <row r="3" spans="2:13">
      <c r="B3" s="173" t="s">
        <v>157</v>
      </c>
      <c r="C3" s="174"/>
      <c r="D3" s="223"/>
    </row>
    <row r="4" spans="2:13">
      <c r="B4" s="211" t="s">
        <v>2</v>
      </c>
      <c r="C4" s="15"/>
      <c r="F4" s="116"/>
      <c r="G4" s="116"/>
      <c r="H4" s="116" t="s">
        <v>185</v>
      </c>
      <c r="I4" s="116"/>
      <c r="J4" s="116"/>
    </row>
    <row r="5" spans="2:13">
      <c r="E5" s="106"/>
    </row>
    <row r="6" spans="2:13">
      <c r="B6" s="149" t="s">
        <v>3</v>
      </c>
      <c r="C6" s="150">
        <v>2011</v>
      </c>
      <c r="D6" s="150">
        <v>2012</v>
      </c>
      <c r="E6" s="151">
        <v>2013</v>
      </c>
      <c r="F6" s="151">
        <v>2014</v>
      </c>
      <c r="G6" s="151">
        <v>2015</v>
      </c>
      <c r="H6" s="151">
        <v>2016</v>
      </c>
      <c r="I6" s="151">
        <v>2017</v>
      </c>
      <c r="J6" s="151">
        <v>2018</v>
      </c>
      <c r="K6" s="151">
        <v>2019</v>
      </c>
      <c r="L6" s="151">
        <v>2020</v>
      </c>
      <c r="M6" s="373">
        <v>2021</v>
      </c>
    </row>
    <row r="7" spans="2:13">
      <c r="B7" s="179" t="s">
        <v>4</v>
      </c>
      <c r="C7" s="180">
        <v>155145</v>
      </c>
      <c r="D7" s="180">
        <v>541752</v>
      </c>
      <c r="E7" s="180">
        <v>78645</v>
      </c>
      <c r="F7" s="180">
        <v>150646</v>
      </c>
      <c r="G7" s="180">
        <v>256011.8</v>
      </c>
      <c r="H7" s="180">
        <v>299415.22100000002</v>
      </c>
      <c r="I7" s="180">
        <v>209054</v>
      </c>
      <c r="J7" s="180">
        <v>71057</v>
      </c>
      <c r="K7" s="180">
        <v>190000</v>
      </c>
      <c r="L7" s="180">
        <v>289015</v>
      </c>
      <c r="M7" s="180">
        <v>263319</v>
      </c>
    </row>
    <row r="8" spans="2:13">
      <c r="B8" s="181" t="s">
        <v>6</v>
      </c>
      <c r="C8" s="182">
        <v>0</v>
      </c>
      <c r="D8" s="182">
        <v>293901</v>
      </c>
      <c r="E8" s="183">
        <v>50000</v>
      </c>
      <c r="F8" s="183">
        <v>55000</v>
      </c>
      <c r="G8" s="183">
        <v>44776</v>
      </c>
      <c r="H8" s="183">
        <v>80000</v>
      </c>
      <c r="I8" s="183">
        <v>100000</v>
      </c>
      <c r="J8" s="183">
        <v>38820</v>
      </c>
      <c r="K8" s="183">
        <v>79400</v>
      </c>
      <c r="L8" s="183">
        <v>104700</v>
      </c>
      <c r="M8" s="183">
        <v>25000</v>
      </c>
    </row>
    <row r="9" spans="2:13">
      <c r="B9" s="181" t="s">
        <v>7</v>
      </c>
      <c r="C9" s="182">
        <v>0</v>
      </c>
      <c r="D9" s="182">
        <v>250000</v>
      </c>
      <c r="E9" s="183">
        <v>372547</v>
      </c>
      <c r="F9" s="183">
        <v>31301</v>
      </c>
      <c r="G9" s="183">
        <v>156855</v>
      </c>
      <c r="H9" s="183">
        <v>219642</v>
      </c>
      <c r="I9" s="183">
        <v>85494.7</v>
      </c>
      <c r="J9" s="183">
        <v>0</v>
      </c>
      <c r="K9" s="183">
        <v>241950</v>
      </c>
      <c r="L9" s="183">
        <v>54050</v>
      </c>
      <c r="M9" s="183">
        <v>0</v>
      </c>
    </row>
    <row r="10" spans="2:13">
      <c r="B10" s="181" t="s">
        <v>8</v>
      </c>
      <c r="C10" s="182">
        <v>157972</v>
      </c>
      <c r="D10" s="182">
        <v>120000</v>
      </c>
      <c r="E10" s="183">
        <v>20942</v>
      </c>
      <c r="F10" s="183">
        <v>82750</v>
      </c>
      <c r="G10" s="183">
        <v>240000</v>
      </c>
      <c r="H10" s="183">
        <v>112266.804</v>
      </c>
      <c r="I10" s="183">
        <v>808003.71499999997</v>
      </c>
      <c r="J10" s="183">
        <v>203675.36499999999</v>
      </c>
      <c r="K10" s="183">
        <v>86623.713000000003</v>
      </c>
      <c r="L10" s="183">
        <v>0</v>
      </c>
      <c r="M10" s="183">
        <v>60000</v>
      </c>
    </row>
    <row r="11" spans="2:13">
      <c r="B11" s="181" t="s">
        <v>9</v>
      </c>
      <c r="C11" s="182">
        <v>123736</v>
      </c>
      <c r="D11" s="182">
        <v>120207</v>
      </c>
      <c r="E11" s="183">
        <v>198379</v>
      </c>
      <c r="F11" s="183">
        <v>504673</v>
      </c>
      <c r="G11" s="183">
        <v>737783.93599999999</v>
      </c>
      <c r="H11" s="183">
        <v>268478.8</v>
      </c>
      <c r="I11" s="183">
        <v>1474773.0819999999</v>
      </c>
      <c r="J11" s="183">
        <v>393846.94</v>
      </c>
      <c r="K11" s="183">
        <v>49197.434000000001</v>
      </c>
      <c r="L11" s="183">
        <v>117978</v>
      </c>
      <c r="M11" s="183">
        <v>55260</v>
      </c>
    </row>
    <row r="12" spans="2:13">
      <c r="B12" s="181" t="s">
        <v>10</v>
      </c>
      <c r="C12" s="182">
        <v>324100</v>
      </c>
      <c r="D12" s="182">
        <v>338273</v>
      </c>
      <c r="E12" s="183">
        <v>155386</v>
      </c>
      <c r="F12" s="183">
        <v>334560</v>
      </c>
      <c r="G12" s="183">
        <v>412013.50699999998</v>
      </c>
      <c r="H12" s="183">
        <v>119788.37</v>
      </c>
      <c r="I12" s="183">
        <v>328689</v>
      </c>
      <c r="J12" s="183">
        <v>347551.739</v>
      </c>
      <c r="K12" s="183">
        <v>192946.75900000002</v>
      </c>
      <c r="L12" s="183">
        <v>359200</v>
      </c>
      <c r="M12" s="183">
        <v>296296.09999999998</v>
      </c>
    </row>
    <row r="13" spans="2:13">
      <c r="B13" s="181" t="s">
        <v>11</v>
      </c>
      <c r="C13" s="182">
        <v>148928</v>
      </c>
      <c r="D13" s="182">
        <v>239918</v>
      </c>
      <c r="E13" s="183">
        <v>226150</v>
      </c>
      <c r="F13" s="183">
        <v>237128</v>
      </c>
      <c r="G13" s="183">
        <v>148592.709</v>
      </c>
      <c r="H13" s="183">
        <v>310840.2</v>
      </c>
      <c r="I13" s="183">
        <v>200000</v>
      </c>
      <c r="J13" s="183">
        <v>735066.71799999999</v>
      </c>
      <c r="K13" s="183">
        <v>685040</v>
      </c>
      <c r="L13" s="183">
        <v>566875.61199999996</v>
      </c>
      <c r="M13" s="183">
        <v>72918</v>
      </c>
    </row>
    <row r="14" spans="2:13">
      <c r="B14" s="181" t="s">
        <v>12</v>
      </c>
      <c r="C14" s="182">
        <v>49192</v>
      </c>
      <c r="D14" s="182">
        <v>0</v>
      </c>
      <c r="E14" s="183">
        <v>277700</v>
      </c>
      <c r="F14" s="183">
        <v>473401</v>
      </c>
      <c r="G14" s="183">
        <v>305080</v>
      </c>
      <c r="H14" s="183">
        <v>199132.2</v>
      </c>
      <c r="I14" s="183">
        <v>180000</v>
      </c>
      <c r="J14" s="183">
        <v>165215</v>
      </c>
      <c r="K14" s="183">
        <v>157269</v>
      </c>
      <c r="L14" s="183">
        <v>408650.6</v>
      </c>
      <c r="M14" s="183">
        <v>330473.8</v>
      </c>
    </row>
    <row r="15" spans="2:13">
      <c r="B15" s="181" t="s">
        <v>13</v>
      </c>
      <c r="C15" s="182">
        <v>249380</v>
      </c>
      <c r="D15" s="182">
        <v>358593</v>
      </c>
      <c r="E15" s="183">
        <v>261713</v>
      </c>
      <c r="F15" s="183">
        <v>185458</v>
      </c>
      <c r="G15" s="183">
        <v>250601.712</v>
      </c>
      <c r="H15" s="183">
        <v>376221.78599999996</v>
      </c>
      <c r="I15" s="183">
        <v>542972.951</v>
      </c>
      <c r="J15" s="183">
        <v>302691.73599999998</v>
      </c>
      <c r="K15" s="183">
        <v>246266.231</v>
      </c>
      <c r="L15" s="183">
        <v>89757.5</v>
      </c>
      <c r="M15" s="183">
        <v>96869.8</v>
      </c>
    </row>
    <row r="16" spans="2:13">
      <c r="B16" s="181" t="s">
        <v>608</v>
      </c>
      <c r="C16" s="182">
        <v>0</v>
      </c>
      <c r="D16" s="182">
        <v>0</v>
      </c>
      <c r="E16" s="182">
        <v>0</v>
      </c>
      <c r="F16" s="182">
        <v>0</v>
      </c>
      <c r="G16" s="182">
        <v>0</v>
      </c>
      <c r="H16" s="182">
        <v>0</v>
      </c>
      <c r="I16" s="182">
        <v>0</v>
      </c>
      <c r="J16" s="182">
        <v>0</v>
      </c>
      <c r="K16" s="183">
        <v>1602838.4210000001</v>
      </c>
      <c r="L16" s="183">
        <v>333774</v>
      </c>
      <c r="M16" s="183">
        <v>218098.75</v>
      </c>
    </row>
    <row r="17" spans="2:13">
      <c r="B17" s="181" t="s">
        <v>14</v>
      </c>
      <c r="C17" s="182">
        <v>145000</v>
      </c>
      <c r="D17" s="182">
        <v>460000</v>
      </c>
      <c r="E17" s="183">
        <v>263506</v>
      </c>
      <c r="F17" s="183">
        <v>409330</v>
      </c>
      <c r="G17" s="183">
        <v>218291.79800000001</v>
      </c>
      <c r="H17" s="183">
        <v>241873.4</v>
      </c>
      <c r="I17" s="183">
        <v>455275.40100000001</v>
      </c>
      <c r="J17" s="183">
        <v>229541</v>
      </c>
      <c r="K17" s="183">
        <v>300004</v>
      </c>
      <c r="L17" s="183">
        <v>292801</v>
      </c>
      <c r="M17" s="183">
        <v>165711.5</v>
      </c>
    </row>
    <row r="18" spans="2:13">
      <c r="B18" s="181" t="s">
        <v>15</v>
      </c>
      <c r="C18" s="182">
        <v>213761</v>
      </c>
      <c r="D18" s="182">
        <v>731261</v>
      </c>
      <c r="E18" s="183">
        <v>99870</v>
      </c>
      <c r="F18" s="183">
        <v>144881</v>
      </c>
      <c r="G18" s="183">
        <v>460150.23200000002</v>
      </c>
      <c r="H18" s="183">
        <v>219118</v>
      </c>
      <c r="I18" s="183">
        <v>974299.66599999997</v>
      </c>
      <c r="J18" s="183">
        <v>318003.837</v>
      </c>
      <c r="K18" s="183">
        <v>131089.595</v>
      </c>
      <c r="L18" s="183">
        <v>84562.904999999999</v>
      </c>
      <c r="M18" s="183">
        <v>219365.38</v>
      </c>
    </row>
    <row r="19" spans="2:13">
      <c r="B19" s="181" t="s">
        <v>16</v>
      </c>
      <c r="C19" s="184">
        <v>0</v>
      </c>
      <c r="D19" s="184">
        <v>0</v>
      </c>
      <c r="E19" s="184">
        <v>100000</v>
      </c>
      <c r="F19" s="184">
        <v>0</v>
      </c>
      <c r="G19" s="184">
        <v>282140.58399999997</v>
      </c>
      <c r="H19" s="184">
        <v>201315.9</v>
      </c>
      <c r="I19" s="184">
        <v>105787.80100000001</v>
      </c>
      <c r="J19" s="184">
        <v>352045.25199999998</v>
      </c>
      <c r="K19" s="184">
        <v>165508.152</v>
      </c>
      <c r="L19" s="184">
        <v>215924</v>
      </c>
      <c r="M19" s="184">
        <v>0</v>
      </c>
    </row>
    <row r="20" spans="2:13">
      <c r="B20" s="181" t="s">
        <v>17</v>
      </c>
      <c r="C20" s="182">
        <v>0</v>
      </c>
      <c r="D20" s="182">
        <v>0</v>
      </c>
      <c r="E20" s="183">
        <v>80000</v>
      </c>
      <c r="F20" s="183">
        <v>0</v>
      </c>
      <c r="G20" s="183">
        <v>0</v>
      </c>
      <c r="H20" s="183">
        <v>0</v>
      </c>
      <c r="I20" s="183">
        <v>254250</v>
      </c>
      <c r="J20" s="183">
        <v>750450.326</v>
      </c>
      <c r="K20" s="183">
        <v>358912.636</v>
      </c>
      <c r="L20" s="183">
        <v>0</v>
      </c>
      <c r="M20" s="183">
        <v>0</v>
      </c>
    </row>
    <row r="21" spans="2:13">
      <c r="B21" s="181" t="s">
        <v>84</v>
      </c>
      <c r="C21" s="182">
        <v>0</v>
      </c>
      <c r="D21" s="182">
        <v>0</v>
      </c>
      <c r="E21" s="183">
        <v>0</v>
      </c>
      <c r="F21" s="183">
        <v>0</v>
      </c>
      <c r="G21" s="183">
        <v>40144</v>
      </c>
      <c r="H21" s="183">
        <v>119468.45</v>
      </c>
      <c r="I21" s="183">
        <v>35000</v>
      </c>
      <c r="J21" s="183">
        <v>0</v>
      </c>
      <c r="K21" s="183">
        <v>93133.040000000008</v>
      </c>
      <c r="L21" s="183">
        <v>27818.959999999999</v>
      </c>
      <c r="M21" s="183">
        <v>80000</v>
      </c>
    </row>
    <row r="22" spans="2:13">
      <c r="B22" s="181" t="s">
        <v>19</v>
      </c>
      <c r="C22" s="182">
        <v>0</v>
      </c>
      <c r="D22" s="182">
        <v>0</v>
      </c>
      <c r="E22" s="183">
        <v>0</v>
      </c>
      <c r="F22" s="183">
        <v>0</v>
      </c>
      <c r="G22" s="183">
        <v>40144</v>
      </c>
      <c r="H22" s="183">
        <v>119855</v>
      </c>
      <c r="I22" s="183">
        <v>450076.41399999999</v>
      </c>
      <c r="J22" s="183">
        <v>283482.30699999997</v>
      </c>
      <c r="K22" s="183">
        <v>208675.11900000001</v>
      </c>
      <c r="L22" s="183">
        <v>41520</v>
      </c>
      <c r="M22" s="183">
        <v>597427.03</v>
      </c>
    </row>
    <row r="23" spans="2:13">
      <c r="B23" s="181" t="s">
        <v>20</v>
      </c>
      <c r="C23" s="182">
        <v>214469</v>
      </c>
      <c r="D23" s="182">
        <v>360621</v>
      </c>
      <c r="E23" s="183">
        <v>276002</v>
      </c>
      <c r="F23" s="183">
        <v>917488</v>
      </c>
      <c r="G23" s="183">
        <v>241651.91</v>
      </c>
      <c r="H23" s="183">
        <v>655730.15499999991</v>
      </c>
      <c r="I23" s="183">
        <v>562000</v>
      </c>
      <c r="J23" s="183">
        <v>228570.114</v>
      </c>
      <c r="K23" s="183">
        <v>331058.68199999997</v>
      </c>
      <c r="L23" s="183">
        <v>174724.72699999998</v>
      </c>
      <c r="M23" s="183">
        <v>1098831.8</v>
      </c>
    </row>
    <row r="24" spans="2:13" ht="13.5" thickBot="1">
      <c r="B24" s="33"/>
      <c r="C24" s="176"/>
      <c r="D24" s="176"/>
      <c r="E24" s="177"/>
      <c r="F24" s="177"/>
      <c r="G24" s="177"/>
      <c r="H24" s="177"/>
      <c r="I24" s="177"/>
      <c r="J24" s="177"/>
    </row>
    <row r="25" spans="2:13" ht="13.5" thickTop="1">
      <c r="B25" s="170" t="s">
        <v>21</v>
      </c>
      <c r="C25" s="178">
        <f t="shared" ref="C25:H25" si="0">SUM(C7:C23)</f>
        <v>1781683</v>
      </c>
      <c r="D25" s="178">
        <f t="shared" si="0"/>
        <v>3814526</v>
      </c>
      <c r="E25" s="178">
        <f t="shared" si="0"/>
        <v>2460840</v>
      </c>
      <c r="F25" s="178">
        <f t="shared" si="0"/>
        <v>3526616</v>
      </c>
      <c r="G25" s="178">
        <f t="shared" si="0"/>
        <v>3834237.1879999996</v>
      </c>
      <c r="H25" s="178">
        <f t="shared" si="0"/>
        <v>3543146.2859999994</v>
      </c>
      <c r="I25" s="178">
        <f>SUM(I7:I23)</f>
        <v>6765676.7299999995</v>
      </c>
      <c r="J25" s="178">
        <f>SUM(J7:J23)</f>
        <v>4420017.3339999998</v>
      </c>
      <c r="K25" s="178">
        <f>SUM(K7:K23)</f>
        <v>5119912.7820000006</v>
      </c>
      <c r="L25" s="178">
        <f>SUM(L7:L23)</f>
        <v>3161352.3039999995</v>
      </c>
      <c r="M25" s="374">
        <f>SUM(M7:M23)</f>
        <v>3579571.16</v>
      </c>
    </row>
    <row r="26" spans="2:13">
      <c r="B26" s="208" t="s">
        <v>209</v>
      </c>
    </row>
    <row r="31" spans="2:13">
      <c r="B31" s="212" t="s">
        <v>110</v>
      </c>
      <c r="C31" s="14"/>
    </row>
    <row r="32" spans="2:13">
      <c r="B32" s="211" t="s">
        <v>78</v>
      </c>
      <c r="C32" s="1"/>
    </row>
    <row r="33" spans="2:13">
      <c r="B33" s="173" t="s">
        <v>158</v>
      </c>
      <c r="C33" s="174"/>
      <c r="D33" s="223"/>
    </row>
    <row r="34" spans="2:13">
      <c r="B34" s="211" t="s">
        <v>2</v>
      </c>
      <c r="C34" s="15"/>
      <c r="F34" s="116"/>
      <c r="G34" s="116"/>
      <c r="H34" s="116" t="s">
        <v>185</v>
      </c>
      <c r="I34" s="116"/>
      <c r="J34" s="116"/>
    </row>
    <row r="35" spans="2:13">
      <c r="E35" s="106"/>
    </row>
    <row r="36" spans="2:13">
      <c r="B36" s="149" t="s">
        <v>3</v>
      </c>
      <c r="C36" s="150">
        <v>2011</v>
      </c>
      <c r="D36" s="150">
        <v>2012</v>
      </c>
      <c r="E36" s="151">
        <v>2013</v>
      </c>
      <c r="F36" s="151">
        <v>2014</v>
      </c>
      <c r="G36" s="151">
        <v>2015</v>
      </c>
      <c r="H36" s="151">
        <v>2016</v>
      </c>
      <c r="I36" s="151">
        <v>2017</v>
      </c>
      <c r="J36" s="151">
        <v>2018</v>
      </c>
      <c r="K36" s="151">
        <v>2019</v>
      </c>
      <c r="L36" s="151">
        <v>2020</v>
      </c>
      <c r="M36" s="373">
        <v>2021</v>
      </c>
    </row>
    <row r="37" spans="2:13">
      <c r="B37" s="179" t="s">
        <v>4</v>
      </c>
      <c r="C37" s="180">
        <v>0</v>
      </c>
      <c r="D37" s="180">
        <v>0</v>
      </c>
      <c r="E37" s="180">
        <v>0</v>
      </c>
      <c r="F37" s="180">
        <v>0</v>
      </c>
      <c r="G37" s="180">
        <v>0</v>
      </c>
      <c r="H37" s="180">
        <v>0</v>
      </c>
      <c r="I37" s="180">
        <v>0</v>
      </c>
      <c r="J37" s="180">
        <v>0</v>
      </c>
      <c r="K37" s="180">
        <v>0</v>
      </c>
      <c r="L37" s="180">
        <v>0</v>
      </c>
      <c r="M37" s="180">
        <v>0</v>
      </c>
    </row>
    <row r="38" spans="2:13">
      <c r="B38" s="181" t="s">
        <v>6</v>
      </c>
      <c r="C38" s="182">
        <v>94900</v>
      </c>
      <c r="D38" s="182">
        <v>0</v>
      </c>
      <c r="E38" s="183">
        <v>0</v>
      </c>
      <c r="F38" s="183">
        <v>0</v>
      </c>
      <c r="G38" s="183">
        <v>0</v>
      </c>
      <c r="H38" s="183">
        <v>0</v>
      </c>
      <c r="I38" s="183">
        <v>0</v>
      </c>
      <c r="J38" s="183">
        <v>0</v>
      </c>
      <c r="K38" s="183">
        <v>0</v>
      </c>
      <c r="L38" s="183">
        <v>0</v>
      </c>
      <c r="M38" s="183">
        <v>0</v>
      </c>
    </row>
    <row r="39" spans="2:13">
      <c r="B39" s="181" t="s">
        <v>7</v>
      </c>
      <c r="C39" s="182">
        <v>49950</v>
      </c>
      <c r="D39" s="182">
        <v>0</v>
      </c>
      <c r="E39" s="183">
        <v>0</v>
      </c>
      <c r="F39" s="183">
        <v>0</v>
      </c>
      <c r="G39" s="183">
        <v>0</v>
      </c>
      <c r="H39" s="183">
        <v>0</v>
      </c>
      <c r="I39" s="183">
        <v>0</v>
      </c>
      <c r="J39" s="183">
        <v>0</v>
      </c>
      <c r="K39" s="183">
        <v>0</v>
      </c>
      <c r="L39" s="183">
        <v>0</v>
      </c>
      <c r="M39" s="183">
        <v>0</v>
      </c>
    </row>
    <row r="40" spans="2:13">
      <c r="B40" s="181" t="s">
        <v>8</v>
      </c>
      <c r="C40" s="182">
        <v>0</v>
      </c>
      <c r="D40" s="182">
        <v>0</v>
      </c>
      <c r="E40" s="183">
        <v>0</v>
      </c>
      <c r="F40" s="183">
        <v>0</v>
      </c>
      <c r="G40" s="183">
        <v>0</v>
      </c>
      <c r="H40" s="183">
        <v>0</v>
      </c>
      <c r="I40" s="183">
        <v>0</v>
      </c>
      <c r="J40" s="183">
        <v>0</v>
      </c>
      <c r="K40" s="183">
        <v>0</v>
      </c>
      <c r="L40" s="183">
        <v>0</v>
      </c>
      <c r="M40" s="183">
        <v>0</v>
      </c>
    </row>
    <row r="41" spans="2:13">
      <c r="B41" s="181" t="s">
        <v>9</v>
      </c>
      <c r="C41" s="182">
        <v>11500</v>
      </c>
      <c r="D41" s="182">
        <v>0</v>
      </c>
      <c r="E41" s="183">
        <v>0</v>
      </c>
      <c r="F41" s="183">
        <v>0</v>
      </c>
      <c r="G41" s="183">
        <v>0</v>
      </c>
      <c r="H41" s="183">
        <v>0</v>
      </c>
      <c r="I41" s="183">
        <v>0</v>
      </c>
      <c r="J41" s="183">
        <v>0</v>
      </c>
      <c r="K41" s="183">
        <v>0</v>
      </c>
      <c r="L41" s="183">
        <v>0</v>
      </c>
      <c r="M41" s="183">
        <v>0</v>
      </c>
    </row>
    <row r="42" spans="2:13">
      <c r="B42" s="181" t="s">
        <v>10</v>
      </c>
      <c r="C42" s="182">
        <v>0</v>
      </c>
      <c r="D42" s="182">
        <v>0</v>
      </c>
      <c r="E42" s="183">
        <v>0</v>
      </c>
      <c r="F42" s="183">
        <v>0</v>
      </c>
      <c r="G42" s="183">
        <v>0</v>
      </c>
      <c r="H42" s="183">
        <v>0</v>
      </c>
      <c r="I42" s="183">
        <v>0</v>
      </c>
      <c r="J42" s="183">
        <v>0</v>
      </c>
      <c r="K42" s="183">
        <v>0</v>
      </c>
      <c r="L42" s="183">
        <v>0</v>
      </c>
      <c r="M42" s="183">
        <v>0</v>
      </c>
    </row>
    <row r="43" spans="2:13">
      <c r="B43" s="181" t="s">
        <v>11</v>
      </c>
      <c r="C43" s="182">
        <v>36998</v>
      </c>
      <c r="D43" s="182">
        <v>0</v>
      </c>
      <c r="E43" s="183">
        <v>178530</v>
      </c>
      <c r="F43" s="183">
        <v>0</v>
      </c>
      <c r="G43" s="183">
        <v>0</v>
      </c>
      <c r="H43" s="183">
        <v>0</v>
      </c>
      <c r="I43" s="183">
        <v>0</v>
      </c>
      <c r="J43" s="183">
        <v>0</v>
      </c>
      <c r="K43" s="183">
        <v>0</v>
      </c>
      <c r="L43" s="183">
        <v>0</v>
      </c>
      <c r="M43" s="183">
        <v>0</v>
      </c>
    </row>
    <row r="44" spans="2:13">
      <c r="B44" s="181" t="s">
        <v>12</v>
      </c>
      <c r="C44" s="182">
        <v>9500</v>
      </c>
      <c r="D44" s="182">
        <v>0</v>
      </c>
      <c r="E44" s="183">
        <v>0</v>
      </c>
      <c r="F44" s="183">
        <v>0</v>
      </c>
      <c r="G44" s="183">
        <v>0</v>
      </c>
      <c r="H44" s="183">
        <v>0</v>
      </c>
      <c r="I44" s="183">
        <v>0</v>
      </c>
      <c r="J44" s="183">
        <v>0</v>
      </c>
      <c r="K44" s="183">
        <v>0</v>
      </c>
      <c r="L44" s="183">
        <v>0</v>
      </c>
      <c r="M44" s="183">
        <v>0</v>
      </c>
    </row>
    <row r="45" spans="2:13">
      <c r="B45" s="181" t="s">
        <v>13</v>
      </c>
      <c r="C45" s="182">
        <v>0</v>
      </c>
      <c r="D45" s="182">
        <v>0</v>
      </c>
      <c r="E45" s="183">
        <v>0</v>
      </c>
      <c r="F45" s="183">
        <v>0</v>
      </c>
      <c r="G45" s="183">
        <v>0</v>
      </c>
      <c r="H45" s="183">
        <v>0</v>
      </c>
      <c r="I45" s="183">
        <v>0</v>
      </c>
      <c r="J45" s="183">
        <v>0</v>
      </c>
      <c r="K45" s="183">
        <v>0</v>
      </c>
      <c r="L45" s="183">
        <v>0</v>
      </c>
      <c r="M45" s="183">
        <v>0</v>
      </c>
    </row>
    <row r="46" spans="2:13">
      <c r="B46" s="181" t="s">
        <v>608</v>
      </c>
      <c r="C46" s="182">
        <v>0</v>
      </c>
      <c r="D46" s="182">
        <v>0</v>
      </c>
      <c r="E46" s="182">
        <v>0</v>
      </c>
      <c r="F46" s="182">
        <v>0</v>
      </c>
      <c r="G46" s="182">
        <v>0</v>
      </c>
      <c r="H46" s="182">
        <v>0</v>
      </c>
      <c r="I46" s="182">
        <v>0</v>
      </c>
      <c r="J46" s="182">
        <v>0</v>
      </c>
      <c r="K46" s="183">
        <v>0</v>
      </c>
      <c r="L46" s="183">
        <v>0</v>
      </c>
      <c r="M46" s="183">
        <v>0</v>
      </c>
    </row>
    <row r="47" spans="2:13">
      <c r="B47" s="181" t="s">
        <v>14</v>
      </c>
      <c r="C47" s="182">
        <v>0</v>
      </c>
      <c r="D47" s="182">
        <v>0</v>
      </c>
      <c r="E47" s="183">
        <v>0</v>
      </c>
      <c r="F47" s="183">
        <v>0</v>
      </c>
      <c r="G47" s="183">
        <v>0</v>
      </c>
      <c r="H47" s="183">
        <v>0</v>
      </c>
      <c r="I47" s="183">
        <v>0</v>
      </c>
      <c r="J47" s="183">
        <v>0</v>
      </c>
      <c r="K47" s="183">
        <v>0</v>
      </c>
      <c r="L47" s="183">
        <v>0</v>
      </c>
      <c r="M47" s="183">
        <v>0</v>
      </c>
    </row>
    <row r="48" spans="2:13">
      <c r="B48" s="181" t="s">
        <v>15</v>
      </c>
      <c r="C48" s="182">
        <v>0</v>
      </c>
      <c r="D48" s="182">
        <v>0</v>
      </c>
      <c r="E48" s="183">
        <v>0</v>
      </c>
      <c r="F48" s="183">
        <v>0</v>
      </c>
      <c r="G48" s="183">
        <v>0</v>
      </c>
      <c r="H48" s="183">
        <v>0</v>
      </c>
      <c r="I48" s="183">
        <v>0</v>
      </c>
      <c r="J48" s="183">
        <v>0</v>
      </c>
      <c r="K48" s="183">
        <v>0</v>
      </c>
      <c r="L48" s="183">
        <v>0</v>
      </c>
      <c r="M48" s="183">
        <v>0</v>
      </c>
    </row>
    <row r="49" spans="2:13">
      <c r="B49" s="181" t="s">
        <v>16</v>
      </c>
      <c r="C49" s="184">
        <v>0</v>
      </c>
      <c r="D49" s="184">
        <v>0</v>
      </c>
      <c r="E49" s="184">
        <v>0</v>
      </c>
      <c r="F49" s="184">
        <v>0</v>
      </c>
      <c r="G49" s="184">
        <v>0</v>
      </c>
      <c r="H49" s="184">
        <v>0</v>
      </c>
      <c r="I49" s="184">
        <v>0</v>
      </c>
      <c r="J49" s="184">
        <v>0</v>
      </c>
      <c r="K49" s="184">
        <v>0</v>
      </c>
      <c r="L49" s="184">
        <v>0</v>
      </c>
      <c r="M49" s="184">
        <v>0</v>
      </c>
    </row>
    <row r="50" spans="2:13">
      <c r="B50" s="181" t="s">
        <v>17</v>
      </c>
      <c r="C50" s="182">
        <v>0</v>
      </c>
      <c r="D50" s="182">
        <v>0</v>
      </c>
      <c r="E50" s="183">
        <v>0</v>
      </c>
      <c r="F50" s="183">
        <v>0</v>
      </c>
      <c r="G50" s="183">
        <v>0</v>
      </c>
      <c r="H50" s="183">
        <v>0</v>
      </c>
      <c r="I50" s="183">
        <v>0</v>
      </c>
      <c r="J50" s="183">
        <v>0</v>
      </c>
      <c r="K50" s="183">
        <v>0</v>
      </c>
      <c r="L50" s="183">
        <v>0</v>
      </c>
      <c r="M50" s="183">
        <v>0</v>
      </c>
    </row>
    <row r="51" spans="2:13">
      <c r="B51" s="181" t="s">
        <v>84</v>
      </c>
      <c r="C51" s="182">
        <v>0</v>
      </c>
      <c r="D51" s="182">
        <v>0</v>
      </c>
      <c r="E51" s="183">
        <v>0</v>
      </c>
      <c r="F51" s="183">
        <v>0</v>
      </c>
      <c r="G51" s="183">
        <v>0</v>
      </c>
      <c r="H51" s="183">
        <v>0</v>
      </c>
      <c r="I51" s="183">
        <v>0</v>
      </c>
      <c r="J51" s="183">
        <v>0</v>
      </c>
      <c r="K51" s="183">
        <v>0</v>
      </c>
      <c r="L51" s="183">
        <v>0</v>
      </c>
      <c r="M51" s="183">
        <v>0</v>
      </c>
    </row>
    <row r="52" spans="2:13">
      <c r="B52" s="181" t="s">
        <v>19</v>
      </c>
      <c r="C52" s="182">
        <v>0</v>
      </c>
      <c r="D52" s="182">
        <v>0</v>
      </c>
      <c r="E52" s="183">
        <v>0</v>
      </c>
      <c r="F52" s="183">
        <v>0</v>
      </c>
      <c r="G52" s="183">
        <v>0</v>
      </c>
      <c r="H52" s="183">
        <v>0</v>
      </c>
      <c r="I52" s="183">
        <v>0</v>
      </c>
      <c r="J52" s="183">
        <v>0</v>
      </c>
      <c r="K52" s="183">
        <v>0</v>
      </c>
      <c r="L52" s="183">
        <v>0</v>
      </c>
      <c r="M52" s="183">
        <v>0</v>
      </c>
    </row>
    <row r="53" spans="2:13">
      <c r="B53" s="181" t="s">
        <v>20</v>
      </c>
      <c r="C53" s="182">
        <v>0</v>
      </c>
      <c r="D53" s="182">
        <v>220660</v>
      </c>
      <c r="E53" s="183">
        <v>0</v>
      </c>
      <c r="F53" s="183">
        <v>66950</v>
      </c>
      <c r="G53" s="183">
        <v>107523</v>
      </c>
      <c r="H53" s="183">
        <v>0</v>
      </c>
      <c r="I53" s="183">
        <v>0</v>
      </c>
      <c r="J53" s="183">
        <v>0</v>
      </c>
      <c r="K53" s="183">
        <v>0</v>
      </c>
      <c r="L53" s="183">
        <v>0</v>
      </c>
      <c r="M53" s="183">
        <v>0</v>
      </c>
    </row>
    <row r="54" spans="2:13" ht="13.5" thickBot="1">
      <c r="B54" s="33"/>
      <c r="C54" s="176"/>
      <c r="D54" s="176"/>
      <c r="E54" s="177"/>
      <c r="F54" s="177"/>
      <c r="G54" s="177"/>
      <c r="H54" s="177"/>
      <c r="I54" s="177"/>
      <c r="J54" s="177"/>
    </row>
    <row r="55" spans="2:13" ht="13.5" thickTop="1">
      <c r="B55" s="170" t="s">
        <v>21</v>
      </c>
      <c r="C55" s="178">
        <f t="shared" ref="C55:H55" si="1">SUM(C37:C53)</f>
        <v>202848</v>
      </c>
      <c r="D55" s="178">
        <f t="shared" si="1"/>
        <v>220660</v>
      </c>
      <c r="E55" s="178">
        <f t="shared" si="1"/>
        <v>178530</v>
      </c>
      <c r="F55" s="178">
        <f t="shared" si="1"/>
        <v>66950</v>
      </c>
      <c r="G55" s="178">
        <f t="shared" si="1"/>
        <v>107523</v>
      </c>
      <c r="H55" s="178">
        <f t="shared" si="1"/>
        <v>0</v>
      </c>
      <c r="I55" s="178">
        <f>SUM(I37:I53)</f>
        <v>0</v>
      </c>
      <c r="J55" s="178">
        <f>SUM(J37:J53)</f>
        <v>0</v>
      </c>
      <c r="K55" s="178">
        <f>SUM(K37:K53)</f>
        <v>0</v>
      </c>
      <c r="L55" s="178">
        <f>SUM(L37:L53)</f>
        <v>0</v>
      </c>
      <c r="M55" s="374">
        <f>SUM(M37:M53)</f>
        <v>0</v>
      </c>
    </row>
    <row r="56" spans="2:13">
      <c r="B56" s="208" t="s">
        <v>209</v>
      </c>
    </row>
    <row r="57" spans="2:13">
      <c r="B57" s="227"/>
    </row>
    <row r="58" spans="2:13">
      <c r="B58" s="227"/>
    </row>
    <row r="59" spans="2:13">
      <c r="B59" s="227"/>
    </row>
    <row r="60" spans="2:13">
      <c r="B60" s="227"/>
    </row>
    <row r="61" spans="2:13">
      <c r="B61" s="212" t="s">
        <v>115</v>
      </c>
      <c r="C61" s="14"/>
    </row>
    <row r="62" spans="2:13">
      <c r="B62" s="211" t="s">
        <v>78</v>
      </c>
      <c r="C62" s="1"/>
    </row>
    <row r="63" spans="2:13">
      <c r="B63" s="173" t="s">
        <v>159</v>
      </c>
      <c r="C63" s="174"/>
      <c r="D63" s="223"/>
    </row>
    <row r="64" spans="2:13">
      <c r="B64" s="211" t="s">
        <v>2</v>
      </c>
      <c r="C64" s="15"/>
      <c r="F64" s="116"/>
      <c r="G64" s="116"/>
      <c r="H64" s="116" t="s">
        <v>185</v>
      </c>
      <c r="I64" s="116"/>
      <c r="J64" s="116"/>
    </row>
    <row r="65" spans="2:13">
      <c r="E65" s="106"/>
    </row>
    <row r="66" spans="2:13">
      <c r="B66" s="149" t="s">
        <v>3</v>
      </c>
      <c r="C66" s="150">
        <v>2011</v>
      </c>
      <c r="D66" s="150">
        <v>2012</v>
      </c>
      <c r="E66" s="151">
        <v>2013</v>
      </c>
      <c r="F66" s="151">
        <v>2014</v>
      </c>
      <c r="G66" s="151">
        <v>2015</v>
      </c>
      <c r="H66" s="151">
        <v>2016</v>
      </c>
      <c r="I66" s="151">
        <v>2017</v>
      </c>
      <c r="J66" s="151">
        <v>2018</v>
      </c>
      <c r="K66" s="151">
        <v>2019</v>
      </c>
      <c r="L66" s="151">
        <v>2020</v>
      </c>
      <c r="M66" s="373">
        <v>2021</v>
      </c>
    </row>
    <row r="67" spans="2:13">
      <c r="B67" s="179" t="s">
        <v>4</v>
      </c>
      <c r="C67" s="180">
        <v>0</v>
      </c>
      <c r="D67" s="180">
        <v>0</v>
      </c>
      <c r="E67" s="180">
        <v>0</v>
      </c>
      <c r="F67" s="180">
        <v>0</v>
      </c>
      <c r="G67" s="180">
        <v>0</v>
      </c>
      <c r="H67" s="180">
        <v>0</v>
      </c>
      <c r="I67" s="180">
        <v>0</v>
      </c>
      <c r="J67" s="180">
        <v>0</v>
      </c>
      <c r="K67" s="180">
        <v>0</v>
      </c>
      <c r="L67" s="180">
        <v>0</v>
      </c>
      <c r="M67" s="180">
        <v>0</v>
      </c>
    </row>
    <row r="68" spans="2:13">
      <c r="B68" s="181" t="s">
        <v>6</v>
      </c>
      <c r="C68" s="182">
        <v>0</v>
      </c>
      <c r="D68" s="182">
        <v>0</v>
      </c>
      <c r="E68" s="183">
        <v>0</v>
      </c>
      <c r="F68" s="183">
        <v>0</v>
      </c>
      <c r="G68" s="183">
        <v>0</v>
      </c>
      <c r="H68" s="183">
        <v>0</v>
      </c>
      <c r="I68" s="183">
        <v>0</v>
      </c>
      <c r="J68" s="183">
        <v>0</v>
      </c>
      <c r="K68" s="183">
        <v>0</v>
      </c>
      <c r="L68" s="183">
        <v>0</v>
      </c>
      <c r="M68" s="183">
        <v>0</v>
      </c>
    </row>
    <row r="69" spans="2:13">
      <c r="B69" s="181" t="s">
        <v>7</v>
      </c>
      <c r="C69" s="182">
        <v>0</v>
      </c>
      <c r="D69" s="182">
        <v>0</v>
      </c>
      <c r="E69" s="183">
        <v>0</v>
      </c>
      <c r="F69" s="183">
        <v>0</v>
      </c>
      <c r="G69" s="183">
        <v>0</v>
      </c>
      <c r="H69" s="183">
        <v>0</v>
      </c>
      <c r="I69" s="183">
        <v>0</v>
      </c>
      <c r="J69" s="183">
        <v>0</v>
      </c>
      <c r="K69" s="183">
        <v>0</v>
      </c>
      <c r="L69" s="183">
        <v>0</v>
      </c>
      <c r="M69" s="183">
        <v>0</v>
      </c>
    </row>
    <row r="70" spans="2:13">
      <c r="B70" s="181" t="s">
        <v>8</v>
      </c>
      <c r="C70" s="182">
        <v>0</v>
      </c>
      <c r="D70" s="182">
        <v>0</v>
      </c>
      <c r="E70" s="183">
        <v>0</v>
      </c>
      <c r="F70" s="183">
        <v>0</v>
      </c>
      <c r="G70" s="183">
        <v>0</v>
      </c>
      <c r="H70" s="183">
        <v>0</v>
      </c>
      <c r="I70" s="183">
        <v>0</v>
      </c>
      <c r="J70" s="183">
        <v>0</v>
      </c>
      <c r="K70" s="183">
        <v>0</v>
      </c>
      <c r="L70" s="183">
        <v>0</v>
      </c>
      <c r="M70" s="183">
        <v>0</v>
      </c>
    </row>
    <row r="71" spans="2:13">
      <c r="B71" s="181" t="s">
        <v>9</v>
      </c>
      <c r="C71" s="182">
        <v>0</v>
      </c>
      <c r="D71" s="182">
        <v>0</v>
      </c>
      <c r="E71" s="183">
        <v>0</v>
      </c>
      <c r="F71" s="183">
        <v>0</v>
      </c>
      <c r="G71" s="183">
        <v>0</v>
      </c>
      <c r="H71" s="183">
        <v>0</v>
      </c>
      <c r="I71" s="183">
        <v>0</v>
      </c>
      <c r="J71" s="183">
        <v>0</v>
      </c>
      <c r="K71" s="183">
        <v>0</v>
      </c>
      <c r="L71" s="183">
        <v>0</v>
      </c>
      <c r="M71" s="183">
        <v>0</v>
      </c>
    </row>
    <row r="72" spans="2:13">
      <c r="B72" s="181" t="s">
        <v>10</v>
      </c>
      <c r="C72" s="182">
        <v>0</v>
      </c>
      <c r="D72" s="182">
        <v>0</v>
      </c>
      <c r="E72" s="183">
        <v>0</v>
      </c>
      <c r="F72" s="183">
        <v>0</v>
      </c>
      <c r="G72" s="183">
        <v>0</v>
      </c>
      <c r="H72" s="183">
        <v>0</v>
      </c>
      <c r="I72" s="183">
        <v>0</v>
      </c>
      <c r="J72" s="183">
        <v>0</v>
      </c>
      <c r="K72" s="183">
        <v>0</v>
      </c>
      <c r="L72" s="183">
        <v>0</v>
      </c>
      <c r="M72" s="183">
        <v>0</v>
      </c>
    </row>
    <row r="73" spans="2:13">
      <c r="B73" s="181" t="s">
        <v>11</v>
      </c>
      <c r="C73" s="182">
        <v>0</v>
      </c>
      <c r="D73" s="182">
        <v>0</v>
      </c>
      <c r="E73" s="183">
        <v>0</v>
      </c>
      <c r="F73" s="183">
        <v>0</v>
      </c>
      <c r="G73" s="183">
        <v>0</v>
      </c>
      <c r="H73" s="183">
        <v>0</v>
      </c>
      <c r="I73" s="183">
        <v>0</v>
      </c>
      <c r="J73" s="183">
        <v>0</v>
      </c>
      <c r="K73" s="183">
        <v>0</v>
      </c>
      <c r="L73" s="183">
        <v>0</v>
      </c>
      <c r="M73" s="183">
        <v>0</v>
      </c>
    </row>
    <row r="74" spans="2:13">
      <c r="B74" s="181" t="s">
        <v>12</v>
      </c>
      <c r="C74" s="182">
        <v>0</v>
      </c>
      <c r="D74" s="182">
        <v>0</v>
      </c>
      <c r="E74" s="183">
        <v>0</v>
      </c>
      <c r="F74" s="183">
        <v>0</v>
      </c>
      <c r="G74" s="183">
        <v>0</v>
      </c>
      <c r="H74" s="183">
        <v>0</v>
      </c>
      <c r="I74" s="183">
        <v>0</v>
      </c>
      <c r="J74" s="183">
        <v>0</v>
      </c>
      <c r="K74" s="183">
        <v>0</v>
      </c>
      <c r="L74" s="183">
        <v>0</v>
      </c>
      <c r="M74" s="183">
        <v>0</v>
      </c>
    </row>
    <row r="75" spans="2:13">
      <c r="B75" s="181" t="s">
        <v>13</v>
      </c>
      <c r="C75" s="182">
        <v>0</v>
      </c>
      <c r="D75" s="182">
        <v>0</v>
      </c>
      <c r="E75" s="183">
        <v>0</v>
      </c>
      <c r="F75" s="183">
        <v>0</v>
      </c>
      <c r="G75" s="183">
        <v>0</v>
      </c>
      <c r="H75" s="183">
        <v>0</v>
      </c>
      <c r="I75" s="183">
        <v>0</v>
      </c>
      <c r="J75" s="183">
        <v>0</v>
      </c>
      <c r="K75" s="183">
        <v>0</v>
      </c>
      <c r="L75" s="183">
        <v>0</v>
      </c>
      <c r="M75" s="183">
        <v>0</v>
      </c>
    </row>
    <row r="76" spans="2:13">
      <c r="B76" s="181" t="s">
        <v>608</v>
      </c>
      <c r="C76" s="182">
        <v>0</v>
      </c>
      <c r="D76" s="182">
        <v>0</v>
      </c>
      <c r="E76" s="182">
        <v>0</v>
      </c>
      <c r="F76" s="182">
        <v>0</v>
      </c>
      <c r="G76" s="182">
        <v>0</v>
      </c>
      <c r="H76" s="182">
        <v>0</v>
      </c>
      <c r="I76" s="182">
        <v>0</v>
      </c>
      <c r="J76" s="182">
        <v>0</v>
      </c>
      <c r="K76" s="183">
        <v>0</v>
      </c>
      <c r="L76" s="183">
        <v>0</v>
      </c>
      <c r="M76" s="183">
        <v>0</v>
      </c>
    </row>
    <row r="77" spans="2:13">
      <c r="B77" s="181" t="s">
        <v>14</v>
      </c>
      <c r="C77" s="182">
        <v>0</v>
      </c>
      <c r="D77" s="182">
        <v>0</v>
      </c>
      <c r="E77" s="183">
        <v>124840</v>
      </c>
      <c r="F77" s="183">
        <v>181155</v>
      </c>
      <c r="G77" s="183">
        <v>0</v>
      </c>
      <c r="H77" s="183">
        <v>0</v>
      </c>
      <c r="I77" s="183">
        <v>0</v>
      </c>
      <c r="J77" s="183">
        <v>0</v>
      </c>
      <c r="K77" s="183">
        <v>0</v>
      </c>
      <c r="L77" s="183">
        <v>0</v>
      </c>
      <c r="M77" s="183">
        <v>0</v>
      </c>
    </row>
    <row r="78" spans="2:13">
      <c r="B78" s="181" t="s">
        <v>15</v>
      </c>
      <c r="C78" s="182">
        <v>0</v>
      </c>
      <c r="D78" s="182">
        <v>0</v>
      </c>
      <c r="E78" s="183">
        <v>0</v>
      </c>
      <c r="F78" s="183">
        <v>0</v>
      </c>
      <c r="G78" s="183">
        <v>0</v>
      </c>
      <c r="H78" s="183">
        <v>0</v>
      </c>
      <c r="I78" s="183">
        <v>0</v>
      </c>
      <c r="J78" s="183">
        <v>0</v>
      </c>
      <c r="K78" s="183">
        <v>0</v>
      </c>
      <c r="L78" s="183">
        <v>0</v>
      </c>
      <c r="M78" s="183">
        <v>0</v>
      </c>
    </row>
    <row r="79" spans="2:13">
      <c r="B79" s="181" t="s">
        <v>16</v>
      </c>
      <c r="C79" s="184">
        <v>0</v>
      </c>
      <c r="D79" s="184">
        <v>0</v>
      </c>
      <c r="E79" s="184">
        <v>0</v>
      </c>
      <c r="F79" s="184">
        <v>0</v>
      </c>
      <c r="G79" s="184">
        <v>0</v>
      </c>
      <c r="H79" s="184">
        <v>0</v>
      </c>
      <c r="I79" s="184">
        <v>0</v>
      </c>
      <c r="J79" s="184">
        <v>0</v>
      </c>
      <c r="K79" s="184">
        <v>0</v>
      </c>
      <c r="L79" s="184">
        <v>0</v>
      </c>
      <c r="M79" s="184">
        <v>0</v>
      </c>
    </row>
    <row r="80" spans="2:13">
      <c r="B80" s="181" t="s">
        <v>17</v>
      </c>
      <c r="C80" s="182">
        <v>0</v>
      </c>
      <c r="D80" s="182">
        <v>0</v>
      </c>
      <c r="E80" s="183">
        <v>0</v>
      </c>
      <c r="F80" s="183">
        <v>0</v>
      </c>
      <c r="G80" s="183">
        <v>0</v>
      </c>
      <c r="H80" s="183">
        <v>0</v>
      </c>
      <c r="I80" s="183">
        <v>0</v>
      </c>
      <c r="J80" s="183">
        <v>0</v>
      </c>
      <c r="K80" s="183">
        <v>0</v>
      </c>
      <c r="L80" s="183">
        <v>0</v>
      </c>
      <c r="M80" s="183">
        <v>0</v>
      </c>
    </row>
    <row r="81" spans="2:13">
      <c r="B81" s="181" t="s">
        <v>84</v>
      </c>
      <c r="C81" s="182">
        <v>0</v>
      </c>
      <c r="D81" s="182">
        <v>0</v>
      </c>
      <c r="E81" s="183">
        <v>0</v>
      </c>
      <c r="F81" s="183">
        <v>0</v>
      </c>
      <c r="G81" s="183">
        <v>0</v>
      </c>
      <c r="H81" s="183">
        <v>0</v>
      </c>
      <c r="I81" s="183">
        <v>0</v>
      </c>
      <c r="J81" s="183">
        <v>0</v>
      </c>
      <c r="K81" s="183">
        <v>0</v>
      </c>
      <c r="L81" s="183">
        <v>0</v>
      </c>
      <c r="M81" s="183">
        <v>0</v>
      </c>
    </row>
    <row r="82" spans="2:13">
      <c r="B82" s="181" t="s">
        <v>19</v>
      </c>
      <c r="C82" s="182">
        <v>0</v>
      </c>
      <c r="D82" s="182">
        <v>0</v>
      </c>
      <c r="E82" s="183">
        <v>0</v>
      </c>
      <c r="F82" s="183">
        <v>0</v>
      </c>
      <c r="G82" s="183">
        <v>0</v>
      </c>
      <c r="H82" s="183">
        <v>0</v>
      </c>
      <c r="I82" s="183">
        <v>0</v>
      </c>
      <c r="J82" s="183">
        <v>0</v>
      </c>
      <c r="K82" s="183">
        <v>0</v>
      </c>
      <c r="L82" s="183">
        <v>0</v>
      </c>
      <c r="M82" s="183">
        <v>0</v>
      </c>
    </row>
    <row r="83" spans="2:13">
      <c r="B83" s="181" t="s">
        <v>20</v>
      </c>
      <c r="C83" s="182">
        <v>0</v>
      </c>
      <c r="D83" s="182">
        <v>0</v>
      </c>
      <c r="E83" s="183">
        <v>0</v>
      </c>
      <c r="F83" s="183">
        <v>0</v>
      </c>
      <c r="G83" s="183">
        <v>0</v>
      </c>
      <c r="H83" s="183">
        <v>0</v>
      </c>
      <c r="I83" s="183">
        <v>0</v>
      </c>
      <c r="J83" s="183">
        <v>0</v>
      </c>
      <c r="K83" s="183">
        <v>0</v>
      </c>
      <c r="L83" s="183">
        <v>0</v>
      </c>
      <c r="M83" s="183">
        <v>0</v>
      </c>
    </row>
    <row r="84" spans="2:13" ht="13.5" thickBot="1">
      <c r="B84" s="33"/>
      <c r="C84" s="176"/>
      <c r="D84" s="176"/>
      <c r="E84" s="177"/>
      <c r="F84" s="177"/>
      <c r="G84" s="177"/>
      <c r="H84" s="177"/>
      <c r="I84" s="177"/>
      <c r="J84" s="177"/>
    </row>
    <row r="85" spans="2:13" ht="13.5" thickTop="1">
      <c r="B85" s="170" t="s">
        <v>21</v>
      </c>
      <c r="C85" s="178">
        <f t="shared" ref="C85:H85" si="2">SUM(C67:C83)</f>
        <v>0</v>
      </c>
      <c r="D85" s="178">
        <f t="shared" si="2"/>
        <v>0</v>
      </c>
      <c r="E85" s="178">
        <f t="shared" si="2"/>
        <v>124840</v>
      </c>
      <c r="F85" s="178">
        <f t="shared" si="2"/>
        <v>181155</v>
      </c>
      <c r="G85" s="178">
        <f t="shared" si="2"/>
        <v>0</v>
      </c>
      <c r="H85" s="178">
        <f t="shared" si="2"/>
        <v>0</v>
      </c>
      <c r="I85" s="178">
        <f>SUM(I67:I83)</f>
        <v>0</v>
      </c>
      <c r="J85" s="178">
        <f>SUM(J67:J83)</f>
        <v>0</v>
      </c>
      <c r="K85" s="178">
        <f>SUM(K67:K83)</f>
        <v>0</v>
      </c>
      <c r="L85" s="178">
        <f>SUM(L67:L83)</f>
        <v>0</v>
      </c>
      <c r="M85" s="374">
        <f>SUM(M67:M83)</f>
        <v>0</v>
      </c>
    </row>
    <row r="86" spans="2:13">
      <c r="B86" s="208" t="s">
        <v>209</v>
      </c>
    </row>
    <row r="87" spans="2:13">
      <c r="B87" s="227"/>
    </row>
    <row r="88" spans="2:13">
      <c r="B88" s="227"/>
    </row>
    <row r="89" spans="2:13">
      <c r="B89" s="227"/>
    </row>
    <row r="90" spans="2:13">
      <c r="B90" s="227"/>
    </row>
    <row r="91" spans="2:13">
      <c r="B91" s="212" t="s">
        <v>120</v>
      </c>
      <c r="C91" s="14"/>
    </row>
    <row r="92" spans="2:13">
      <c r="B92" s="211" t="s">
        <v>78</v>
      </c>
      <c r="C92" s="1"/>
    </row>
    <row r="93" spans="2:13">
      <c r="B93" s="173" t="s">
        <v>160</v>
      </c>
      <c r="C93" s="174"/>
    </row>
    <row r="94" spans="2:13">
      <c r="B94" s="211" t="s">
        <v>2</v>
      </c>
      <c r="C94" s="15"/>
      <c r="F94" s="116"/>
      <c r="G94" s="116"/>
      <c r="H94" s="116" t="s">
        <v>185</v>
      </c>
      <c r="I94" s="116"/>
      <c r="J94" s="116"/>
    </row>
    <row r="95" spans="2:13">
      <c r="E95" s="106"/>
    </row>
    <row r="96" spans="2:13">
      <c r="B96" s="149" t="s">
        <v>3</v>
      </c>
      <c r="C96" s="150">
        <v>2011</v>
      </c>
      <c r="D96" s="150">
        <v>2012</v>
      </c>
      <c r="E96" s="151">
        <v>2013</v>
      </c>
      <c r="F96" s="151">
        <v>2014</v>
      </c>
      <c r="G96" s="151">
        <v>2015</v>
      </c>
      <c r="H96" s="151">
        <v>2016</v>
      </c>
      <c r="I96" s="151">
        <v>2017</v>
      </c>
      <c r="J96" s="151">
        <v>2018</v>
      </c>
      <c r="K96" s="151">
        <v>2019</v>
      </c>
      <c r="L96" s="151">
        <v>2020</v>
      </c>
      <c r="M96" s="373">
        <v>2021</v>
      </c>
    </row>
    <row r="97" spans="2:13">
      <c r="B97" s="179" t="s">
        <v>4</v>
      </c>
      <c r="C97" s="180">
        <v>0</v>
      </c>
      <c r="D97" s="180">
        <v>0</v>
      </c>
      <c r="E97" s="180">
        <v>0</v>
      </c>
      <c r="F97" s="180">
        <v>0</v>
      </c>
      <c r="G97" s="180">
        <v>0</v>
      </c>
      <c r="H97" s="180">
        <v>0</v>
      </c>
      <c r="I97" s="180">
        <v>0</v>
      </c>
      <c r="J97" s="180">
        <v>0</v>
      </c>
      <c r="K97" s="180">
        <v>0</v>
      </c>
      <c r="L97" s="180">
        <v>0</v>
      </c>
      <c r="M97" s="180">
        <v>0</v>
      </c>
    </row>
    <row r="98" spans="2:13">
      <c r="B98" s="181" t="s">
        <v>6</v>
      </c>
      <c r="C98" s="182">
        <v>0</v>
      </c>
      <c r="D98" s="182">
        <v>0</v>
      </c>
      <c r="E98" s="183">
        <v>0</v>
      </c>
      <c r="F98" s="183">
        <v>0</v>
      </c>
      <c r="G98" s="183">
        <v>0</v>
      </c>
      <c r="H98" s="183">
        <v>0</v>
      </c>
      <c r="I98" s="183">
        <v>0</v>
      </c>
      <c r="J98" s="183">
        <v>0</v>
      </c>
      <c r="K98" s="183">
        <v>0</v>
      </c>
      <c r="L98" s="183">
        <v>0</v>
      </c>
      <c r="M98" s="183">
        <v>0</v>
      </c>
    </row>
    <row r="99" spans="2:13">
      <c r="B99" s="181" t="s">
        <v>7</v>
      </c>
      <c r="C99" s="182">
        <v>0</v>
      </c>
      <c r="D99" s="182">
        <v>0</v>
      </c>
      <c r="E99" s="183">
        <v>0</v>
      </c>
      <c r="F99" s="183">
        <v>0</v>
      </c>
      <c r="G99" s="183">
        <v>0</v>
      </c>
      <c r="H99" s="183">
        <v>0</v>
      </c>
      <c r="I99" s="183">
        <v>0</v>
      </c>
      <c r="J99" s="183">
        <v>0</v>
      </c>
      <c r="K99" s="183">
        <v>0</v>
      </c>
      <c r="L99" s="183">
        <v>0</v>
      </c>
      <c r="M99" s="183">
        <v>0</v>
      </c>
    </row>
    <row r="100" spans="2:13">
      <c r="B100" s="181" t="s">
        <v>8</v>
      </c>
      <c r="C100" s="182">
        <v>0</v>
      </c>
      <c r="D100" s="182">
        <v>0</v>
      </c>
      <c r="E100" s="183">
        <v>0</v>
      </c>
      <c r="F100" s="183">
        <v>0</v>
      </c>
      <c r="G100" s="183">
        <v>0</v>
      </c>
      <c r="H100" s="183">
        <v>0</v>
      </c>
      <c r="I100" s="183">
        <v>0</v>
      </c>
      <c r="J100" s="183">
        <v>0</v>
      </c>
      <c r="K100" s="183">
        <v>0</v>
      </c>
      <c r="L100" s="183">
        <v>0</v>
      </c>
      <c r="M100" s="183">
        <v>0</v>
      </c>
    </row>
    <row r="101" spans="2:13">
      <c r="B101" s="181" t="s">
        <v>9</v>
      </c>
      <c r="C101" s="182">
        <v>0</v>
      </c>
      <c r="D101" s="182">
        <v>0</v>
      </c>
      <c r="E101" s="183">
        <v>0</v>
      </c>
      <c r="F101" s="183">
        <v>0</v>
      </c>
      <c r="G101" s="183">
        <v>0</v>
      </c>
      <c r="H101" s="183">
        <v>0</v>
      </c>
      <c r="I101" s="183">
        <v>0</v>
      </c>
      <c r="J101" s="183">
        <v>0</v>
      </c>
      <c r="K101" s="183">
        <v>0</v>
      </c>
      <c r="L101" s="183">
        <v>0</v>
      </c>
      <c r="M101" s="183">
        <v>0</v>
      </c>
    </row>
    <row r="102" spans="2:13">
      <c r="B102" s="181" t="s">
        <v>10</v>
      </c>
      <c r="C102" s="182">
        <v>0</v>
      </c>
      <c r="D102" s="182">
        <v>0</v>
      </c>
      <c r="E102" s="183">
        <v>0</v>
      </c>
      <c r="F102" s="183">
        <v>0</v>
      </c>
      <c r="G102" s="183">
        <v>0</v>
      </c>
      <c r="H102" s="183">
        <v>0</v>
      </c>
      <c r="I102" s="183">
        <v>0</v>
      </c>
      <c r="J102" s="183">
        <v>0</v>
      </c>
      <c r="K102" s="183">
        <v>0</v>
      </c>
      <c r="L102" s="183">
        <v>0</v>
      </c>
      <c r="M102" s="183">
        <v>0</v>
      </c>
    </row>
    <row r="103" spans="2:13">
      <c r="B103" s="181" t="s">
        <v>11</v>
      </c>
      <c r="C103" s="182">
        <v>0</v>
      </c>
      <c r="D103" s="182">
        <v>0</v>
      </c>
      <c r="E103" s="183">
        <v>0</v>
      </c>
      <c r="F103" s="183">
        <v>0</v>
      </c>
      <c r="G103" s="183">
        <v>0</v>
      </c>
      <c r="H103" s="183">
        <v>0</v>
      </c>
      <c r="I103" s="183">
        <v>0</v>
      </c>
      <c r="J103" s="183">
        <v>0</v>
      </c>
      <c r="K103" s="183">
        <v>0</v>
      </c>
      <c r="L103" s="183">
        <v>0</v>
      </c>
      <c r="M103" s="183">
        <v>0</v>
      </c>
    </row>
    <row r="104" spans="2:13">
      <c r="B104" s="181" t="s">
        <v>12</v>
      </c>
      <c r="C104" s="182">
        <v>0</v>
      </c>
      <c r="D104" s="182">
        <v>0</v>
      </c>
      <c r="E104" s="183">
        <v>0</v>
      </c>
      <c r="F104" s="183">
        <v>0</v>
      </c>
      <c r="G104" s="183">
        <v>0</v>
      </c>
      <c r="H104" s="183">
        <v>0</v>
      </c>
      <c r="I104" s="183">
        <v>0</v>
      </c>
      <c r="J104" s="183">
        <v>0</v>
      </c>
      <c r="K104" s="183">
        <v>0</v>
      </c>
      <c r="L104" s="183">
        <v>0</v>
      </c>
      <c r="M104" s="183">
        <v>0</v>
      </c>
    </row>
    <row r="105" spans="2:13">
      <c r="B105" s="181" t="s">
        <v>13</v>
      </c>
      <c r="C105" s="182">
        <v>0</v>
      </c>
      <c r="D105" s="182">
        <v>0</v>
      </c>
      <c r="E105" s="182">
        <v>0</v>
      </c>
      <c r="F105" s="182">
        <v>0</v>
      </c>
      <c r="G105" s="182">
        <v>0</v>
      </c>
      <c r="H105" s="182">
        <v>0</v>
      </c>
      <c r="I105" s="182">
        <v>0</v>
      </c>
      <c r="J105" s="182">
        <v>0</v>
      </c>
      <c r="K105" s="182">
        <v>0</v>
      </c>
      <c r="L105" s="182">
        <v>0</v>
      </c>
      <c r="M105" s="182">
        <v>0</v>
      </c>
    </row>
    <row r="106" spans="2:13">
      <c r="B106" s="181" t="s">
        <v>608</v>
      </c>
      <c r="C106" s="182">
        <v>0</v>
      </c>
      <c r="D106" s="182">
        <v>0</v>
      </c>
      <c r="E106" s="182">
        <v>0</v>
      </c>
      <c r="F106" s="182">
        <v>0</v>
      </c>
      <c r="G106" s="182">
        <v>0</v>
      </c>
      <c r="H106" s="182">
        <v>0</v>
      </c>
      <c r="I106" s="182">
        <v>0</v>
      </c>
      <c r="J106" s="182">
        <v>0</v>
      </c>
      <c r="K106" s="182">
        <v>0</v>
      </c>
      <c r="L106" s="182">
        <v>0</v>
      </c>
      <c r="M106" s="182">
        <v>0</v>
      </c>
    </row>
    <row r="107" spans="2:13">
      <c r="B107" s="181" t="s">
        <v>14</v>
      </c>
      <c r="C107" s="182">
        <v>0</v>
      </c>
      <c r="D107" s="182">
        <v>0</v>
      </c>
      <c r="E107" s="183">
        <v>0</v>
      </c>
      <c r="F107" s="183">
        <v>0</v>
      </c>
      <c r="G107" s="183">
        <v>0</v>
      </c>
      <c r="H107" s="183">
        <v>0</v>
      </c>
      <c r="I107" s="183">
        <v>0</v>
      </c>
      <c r="J107" s="183">
        <v>0</v>
      </c>
      <c r="K107" s="183">
        <v>0</v>
      </c>
      <c r="L107" s="183">
        <v>0</v>
      </c>
      <c r="M107" s="183">
        <v>0</v>
      </c>
    </row>
    <row r="108" spans="2:13">
      <c r="B108" s="181" t="s">
        <v>15</v>
      </c>
      <c r="C108" s="182">
        <v>0</v>
      </c>
      <c r="D108" s="182">
        <v>0</v>
      </c>
      <c r="E108" s="183">
        <v>0</v>
      </c>
      <c r="F108" s="183">
        <v>0</v>
      </c>
      <c r="G108" s="183">
        <v>0</v>
      </c>
      <c r="H108" s="183">
        <v>0</v>
      </c>
      <c r="I108" s="183">
        <v>0</v>
      </c>
      <c r="J108" s="183">
        <v>0</v>
      </c>
      <c r="K108" s="183">
        <v>0</v>
      </c>
      <c r="L108" s="183">
        <v>0</v>
      </c>
      <c r="M108" s="183">
        <v>0</v>
      </c>
    </row>
    <row r="109" spans="2:13">
      <c r="B109" s="181" t="s">
        <v>16</v>
      </c>
      <c r="C109" s="184">
        <v>0</v>
      </c>
      <c r="D109" s="184">
        <v>0</v>
      </c>
      <c r="E109" s="184">
        <v>0</v>
      </c>
      <c r="F109" s="184">
        <v>0</v>
      </c>
      <c r="G109" s="184">
        <v>0</v>
      </c>
      <c r="H109" s="184">
        <v>0</v>
      </c>
      <c r="I109" s="184">
        <v>0</v>
      </c>
      <c r="J109" s="184">
        <v>0</v>
      </c>
      <c r="K109" s="184">
        <v>0</v>
      </c>
      <c r="L109" s="184">
        <v>0</v>
      </c>
      <c r="M109" s="184">
        <v>0</v>
      </c>
    </row>
    <row r="110" spans="2:13">
      <c r="B110" s="181" t="s">
        <v>17</v>
      </c>
      <c r="C110" s="182">
        <v>0</v>
      </c>
      <c r="D110" s="182">
        <v>0</v>
      </c>
      <c r="E110" s="183">
        <v>0</v>
      </c>
      <c r="F110" s="183">
        <v>0</v>
      </c>
      <c r="G110" s="183">
        <v>0</v>
      </c>
      <c r="H110" s="183">
        <v>0</v>
      </c>
      <c r="I110" s="183">
        <v>0</v>
      </c>
      <c r="J110" s="183">
        <v>0</v>
      </c>
      <c r="K110" s="183">
        <v>0</v>
      </c>
      <c r="L110" s="183">
        <v>0</v>
      </c>
      <c r="M110" s="183">
        <v>0</v>
      </c>
    </row>
    <row r="111" spans="2:13">
      <c r="B111" s="181" t="s">
        <v>84</v>
      </c>
      <c r="C111" s="182">
        <v>0</v>
      </c>
      <c r="D111" s="182">
        <v>0</v>
      </c>
      <c r="E111" s="183">
        <v>0</v>
      </c>
      <c r="F111" s="183">
        <v>0</v>
      </c>
      <c r="G111" s="183">
        <v>0</v>
      </c>
      <c r="H111" s="183">
        <v>0</v>
      </c>
      <c r="I111" s="183">
        <v>0</v>
      </c>
      <c r="J111" s="183">
        <v>0</v>
      </c>
      <c r="K111" s="183">
        <v>0</v>
      </c>
      <c r="L111" s="183">
        <v>0</v>
      </c>
      <c r="M111" s="183">
        <v>0</v>
      </c>
    </row>
    <row r="112" spans="2:13">
      <c r="B112" s="181" t="s">
        <v>19</v>
      </c>
      <c r="C112" s="182">
        <v>0</v>
      </c>
      <c r="D112" s="182">
        <v>0</v>
      </c>
      <c r="E112" s="183">
        <v>0</v>
      </c>
      <c r="F112" s="183">
        <v>0</v>
      </c>
      <c r="G112" s="183">
        <v>0</v>
      </c>
      <c r="H112" s="183">
        <v>0</v>
      </c>
      <c r="I112" s="183">
        <v>0</v>
      </c>
      <c r="J112" s="183">
        <v>0</v>
      </c>
      <c r="K112" s="183">
        <v>0</v>
      </c>
      <c r="L112" s="183">
        <v>0</v>
      </c>
      <c r="M112" s="183">
        <v>0</v>
      </c>
    </row>
    <row r="113" spans="2:13">
      <c r="B113" s="181" t="s">
        <v>20</v>
      </c>
      <c r="C113" s="182">
        <v>0</v>
      </c>
      <c r="D113" s="182">
        <v>0</v>
      </c>
      <c r="E113" s="183">
        <v>0</v>
      </c>
      <c r="F113" s="183">
        <v>0</v>
      </c>
      <c r="G113" s="183">
        <v>0</v>
      </c>
      <c r="H113" s="183">
        <v>0</v>
      </c>
      <c r="I113" s="183">
        <v>0</v>
      </c>
      <c r="J113" s="183">
        <v>0</v>
      </c>
      <c r="K113" s="183">
        <v>0</v>
      </c>
      <c r="L113" s="183">
        <v>0</v>
      </c>
      <c r="M113" s="183">
        <v>0</v>
      </c>
    </row>
    <row r="114" spans="2:13" ht="13.5" thickBot="1">
      <c r="B114" s="33"/>
      <c r="C114" s="176"/>
      <c r="D114" s="176"/>
      <c r="E114" s="177"/>
      <c r="F114" s="177"/>
      <c r="G114" s="177"/>
      <c r="H114" s="177"/>
      <c r="I114" s="177"/>
      <c r="J114" s="177"/>
    </row>
    <row r="115" spans="2:13" ht="13.5" thickTop="1">
      <c r="B115" s="170" t="s">
        <v>21</v>
      </c>
      <c r="C115" s="178">
        <f t="shared" ref="C115:H115" si="3">SUM(C97:C113)</f>
        <v>0</v>
      </c>
      <c r="D115" s="178">
        <f t="shared" si="3"/>
        <v>0</v>
      </c>
      <c r="E115" s="178">
        <f t="shared" si="3"/>
        <v>0</v>
      </c>
      <c r="F115" s="178">
        <f t="shared" si="3"/>
        <v>0</v>
      </c>
      <c r="G115" s="178">
        <f t="shared" si="3"/>
        <v>0</v>
      </c>
      <c r="H115" s="178">
        <f t="shared" si="3"/>
        <v>0</v>
      </c>
      <c r="I115" s="178">
        <f>SUM(I97:I113)</f>
        <v>0</v>
      </c>
      <c r="J115" s="178">
        <f>SUM(J97:J113)</f>
        <v>0</v>
      </c>
      <c r="K115" s="178">
        <f>SUM(K97:K113)</f>
        <v>0</v>
      </c>
      <c r="L115" s="178">
        <f>SUM(L97:L113)</f>
        <v>0</v>
      </c>
      <c r="M115" s="374">
        <f>SUM(M97:M113)</f>
        <v>0</v>
      </c>
    </row>
    <row r="116" spans="2:13">
      <c r="B116" s="208" t="s">
        <v>209</v>
      </c>
    </row>
    <row r="117" spans="2:13">
      <c r="B117" s="227"/>
    </row>
    <row r="118" spans="2:13">
      <c r="B118" s="227"/>
    </row>
    <row r="119" spans="2:13">
      <c r="B119" s="227"/>
    </row>
    <row r="120" spans="2:13">
      <c r="B120" s="227"/>
    </row>
    <row r="121" spans="2:13" s="20" customFormat="1" ht="12">
      <c r="B121" s="228" t="s">
        <v>125</v>
      </c>
      <c r="C121" s="11"/>
      <c r="D121" s="26"/>
      <c r="E121" s="46"/>
      <c r="F121" s="118"/>
      <c r="G121" s="118"/>
      <c r="H121" s="118"/>
      <c r="I121" s="118"/>
      <c r="J121" s="118"/>
      <c r="K121" s="27"/>
    </row>
    <row r="122" spans="2:13" s="20" customFormat="1" ht="12">
      <c r="B122" s="211" t="s">
        <v>78</v>
      </c>
      <c r="C122" s="11"/>
      <c r="D122" s="26"/>
      <c r="E122" s="46"/>
      <c r="F122" s="118"/>
      <c r="G122" s="118"/>
      <c r="H122" s="118"/>
      <c r="I122" s="118"/>
      <c r="J122" s="118"/>
      <c r="K122" s="27"/>
    </row>
    <row r="123" spans="2:13" s="20" customFormat="1" ht="12">
      <c r="B123" s="173" t="s">
        <v>149</v>
      </c>
      <c r="C123" s="174"/>
      <c r="D123" s="223"/>
      <c r="E123" s="229"/>
      <c r="F123" s="118"/>
      <c r="G123" s="118"/>
      <c r="H123" s="118"/>
      <c r="I123" s="118"/>
      <c r="J123" s="118"/>
      <c r="K123" s="27"/>
    </row>
    <row r="124" spans="2:13" s="20" customFormat="1">
      <c r="B124" s="211" t="s">
        <v>2</v>
      </c>
      <c r="C124" s="11"/>
      <c r="D124" s="26"/>
      <c r="E124" s="46"/>
      <c r="F124" s="116"/>
      <c r="G124" s="116"/>
      <c r="H124" s="116" t="s">
        <v>185</v>
      </c>
      <c r="I124" s="116"/>
      <c r="J124" s="116"/>
      <c r="K124" s="27"/>
    </row>
    <row r="125" spans="2:13" s="20" customFormat="1">
      <c r="B125" s="47"/>
      <c r="C125" s="11"/>
      <c r="D125" s="11"/>
      <c r="E125" s="106"/>
      <c r="F125" s="31"/>
      <c r="G125" s="31"/>
      <c r="H125" s="31"/>
      <c r="I125" s="31"/>
      <c r="J125" s="31"/>
      <c r="K125" s="27"/>
    </row>
    <row r="126" spans="2:13" s="20" customFormat="1" ht="13.5" customHeight="1">
      <c r="B126" s="149" t="s">
        <v>148</v>
      </c>
      <c r="C126" s="150">
        <v>2011</v>
      </c>
      <c r="D126" s="150">
        <v>2012</v>
      </c>
      <c r="E126" s="151">
        <v>2013</v>
      </c>
      <c r="F126" s="151">
        <v>2014</v>
      </c>
      <c r="G126" s="151">
        <v>2015</v>
      </c>
      <c r="H126" s="151">
        <v>2016</v>
      </c>
      <c r="I126" s="151">
        <v>2017</v>
      </c>
      <c r="J126" s="151">
        <v>2018</v>
      </c>
      <c r="K126" s="151">
        <v>2019</v>
      </c>
      <c r="L126" s="151">
        <v>2020</v>
      </c>
      <c r="M126" s="373">
        <v>2021</v>
      </c>
    </row>
    <row r="127" spans="2:13" s="20" customFormat="1" ht="12">
      <c r="B127" s="179" t="s">
        <v>4</v>
      </c>
      <c r="C127" s="180">
        <v>19302</v>
      </c>
      <c r="D127" s="180">
        <v>0</v>
      </c>
      <c r="E127" s="180">
        <v>37125</v>
      </c>
      <c r="F127" s="180">
        <v>910997</v>
      </c>
      <c r="G127" s="180">
        <v>72000</v>
      </c>
      <c r="H127" s="180">
        <v>95222.5</v>
      </c>
      <c r="I127" s="180">
        <v>313554.51899999997</v>
      </c>
      <c r="J127" s="180">
        <v>0</v>
      </c>
      <c r="K127" s="180">
        <v>421205.53499999997</v>
      </c>
      <c r="L127" s="180">
        <v>24058.773000000001</v>
      </c>
      <c r="M127" s="180">
        <v>388773.67</v>
      </c>
    </row>
    <row r="128" spans="2:13" s="20" customFormat="1" ht="12">
      <c r="B128" s="181" t="s">
        <v>6</v>
      </c>
      <c r="C128" s="182">
        <v>35562</v>
      </c>
      <c r="D128" s="182">
        <v>0</v>
      </c>
      <c r="E128" s="183">
        <v>63700</v>
      </c>
      <c r="F128" s="183">
        <v>191350</v>
      </c>
      <c r="G128" s="183">
        <v>362998.071</v>
      </c>
      <c r="H128" s="183">
        <v>146969.19699999999</v>
      </c>
      <c r="I128" s="183">
        <v>66500</v>
      </c>
      <c r="J128" s="183">
        <v>102500</v>
      </c>
      <c r="K128" s="183">
        <v>635978.33299999998</v>
      </c>
      <c r="L128" s="183">
        <v>283405.79300000001</v>
      </c>
      <c r="M128" s="183">
        <v>580926.38</v>
      </c>
    </row>
    <row r="129" spans="2:13" s="20" customFormat="1" ht="12">
      <c r="B129" s="181" t="s">
        <v>7</v>
      </c>
      <c r="C129" s="182">
        <v>200963</v>
      </c>
      <c r="D129" s="182">
        <v>153187</v>
      </c>
      <c r="E129" s="183">
        <v>363663.54300000001</v>
      </c>
      <c r="F129" s="183">
        <v>482156</v>
      </c>
      <c r="G129" s="183">
        <v>1063096.173</v>
      </c>
      <c r="H129" s="183">
        <v>547312.80900000001</v>
      </c>
      <c r="I129" s="183">
        <v>821827.04200000002</v>
      </c>
      <c r="J129" s="183">
        <v>742057.93599999999</v>
      </c>
      <c r="K129" s="183">
        <v>923967.978</v>
      </c>
      <c r="L129" s="183">
        <v>762358.70399999991</v>
      </c>
      <c r="M129" s="183">
        <v>460602.64999999997</v>
      </c>
    </row>
    <row r="130" spans="2:13" s="20" customFormat="1" ht="12">
      <c r="B130" s="181" t="s">
        <v>8</v>
      </c>
      <c r="C130" s="182">
        <v>13900</v>
      </c>
      <c r="D130" s="182">
        <v>0</v>
      </c>
      <c r="E130" s="183">
        <v>125245</v>
      </c>
      <c r="F130" s="183">
        <v>100180</v>
      </c>
      <c r="G130" s="183">
        <v>1033762.218</v>
      </c>
      <c r="H130" s="183">
        <v>199646.08299999998</v>
      </c>
      <c r="I130" s="183">
        <v>392870</v>
      </c>
      <c r="J130" s="183">
        <v>459987.44699999999</v>
      </c>
      <c r="K130" s="183">
        <v>230228.524</v>
      </c>
      <c r="L130" s="183">
        <v>120562.179</v>
      </c>
      <c r="M130" s="183">
        <v>273000.01</v>
      </c>
    </row>
    <row r="131" spans="2:13" s="20" customFormat="1" ht="12">
      <c r="B131" s="181" t="s">
        <v>9</v>
      </c>
      <c r="C131" s="182">
        <v>78981</v>
      </c>
      <c r="D131" s="182">
        <v>223237</v>
      </c>
      <c r="E131" s="183">
        <v>581316.02899999998</v>
      </c>
      <c r="F131" s="183">
        <v>1110094</v>
      </c>
      <c r="G131" s="183">
        <v>1734702.548</v>
      </c>
      <c r="H131" s="183">
        <v>1607523.1570000001</v>
      </c>
      <c r="I131" s="183">
        <v>686340.63899999997</v>
      </c>
      <c r="J131" s="183">
        <v>562214.49199999997</v>
      </c>
      <c r="K131" s="183">
        <v>487188.516</v>
      </c>
      <c r="L131" s="183">
        <v>365742.103</v>
      </c>
      <c r="M131" s="183">
        <v>741750.17</v>
      </c>
    </row>
    <row r="132" spans="2:13" s="20" customFormat="1" ht="12">
      <c r="B132" s="181" t="s">
        <v>10</v>
      </c>
      <c r="C132" s="182">
        <v>556593</v>
      </c>
      <c r="D132" s="182">
        <v>462440</v>
      </c>
      <c r="E132" s="183">
        <v>801976.05500000005</v>
      </c>
      <c r="F132" s="183">
        <v>2703999</v>
      </c>
      <c r="G132" s="183">
        <v>6448074.1550000003</v>
      </c>
      <c r="H132" s="183">
        <v>2836154.9550000001</v>
      </c>
      <c r="I132" s="183">
        <v>2597932.4449999998</v>
      </c>
      <c r="J132" s="183">
        <v>1763329.0049999999</v>
      </c>
      <c r="K132" s="183">
        <v>1022835.977</v>
      </c>
      <c r="L132" s="183">
        <v>738307.67299999995</v>
      </c>
      <c r="M132" s="183">
        <v>2405243.7000000002</v>
      </c>
    </row>
    <row r="133" spans="2:13" s="20" customFormat="1" ht="12">
      <c r="B133" s="181" t="s">
        <v>11</v>
      </c>
      <c r="C133" s="182">
        <v>7154462</v>
      </c>
      <c r="D133" s="182">
        <v>24366475</v>
      </c>
      <c r="E133" s="183">
        <v>26475393.984000001</v>
      </c>
      <c r="F133" s="183">
        <v>47708453</v>
      </c>
      <c r="G133" s="183">
        <v>65656001.458999999</v>
      </c>
      <c r="H133" s="183">
        <v>80726825.555999994</v>
      </c>
      <c r="I133" s="183">
        <v>64302565.821999997</v>
      </c>
      <c r="J133" s="183">
        <v>47486506.053000003</v>
      </c>
      <c r="K133" s="183">
        <v>22548894.184000004</v>
      </c>
      <c r="L133" s="183">
        <v>26983373.962999996</v>
      </c>
      <c r="M133" s="183">
        <v>20381875.489999991</v>
      </c>
    </row>
    <row r="134" spans="2:13" s="20" customFormat="1" ht="12">
      <c r="B134" s="181" t="s">
        <v>12</v>
      </c>
      <c r="C134" s="182">
        <v>304472</v>
      </c>
      <c r="D134" s="182">
        <v>411040</v>
      </c>
      <c r="E134" s="183">
        <v>572675.08400000003</v>
      </c>
      <c r="F134" s="183">
        <v>1311585</v>
      </c>
      <c r="G134" s="183">
        <v>1800254.175</v>
      </c>
      <c r="H134" s="183">
        <v>1560117.879</v>
      </c>
      <c r="I134" s="183">
        <v>690949.929</v>
      </c>
      <c r="J134" s="183">
        <v>413595.27100000001</v>
      </c>
      <c r="K134" s="183">
        <v>1210077.8199999998</v>
      </c>
      <c r="L134" s="183">
        <v>823350.35800000001</v>
      </c>
      <c r="M134" s="183">
        <v>1291500.3799999999</v>
      </c>
    </row>
    <row r="135" spans="2:13" s="20" customFormat="1" ht="12">
      <c r="B135" s="181" t="s">
        <v>13</v>
      </c>
      <c r="C135" s="182">
        <v>53728</v>
      </c>
      <c r="D135" s="182">
        <v>0</v>
      </c>
      <c r="E135" s="183">
        <v>148647</v>
      </c>
      <c r="F135" s="183">
        <v>392094</v>
      </c>
      <c r="G135" s="183">
        <v>271660</v>
      </c>
      <c r="H135" s="183">
        <v>325790.87800000003</v>
      </c>
      <c r="I135" s="183">
        <v>363077.90100000001</v>
      </c>
      <c r="J135" s="183">
        <v>505931.98599999998</v>
      </c>
      <c r="K135" s="183">
        <v>845583.72200000007</v>
      </c>
      <c r="L135" s="183">
        <v>647960.69200000004</v>
      </c>
      <c r="M135" s="183">
        <v>1050638.94</v>
      </c>
    </row>
    <row r="136" spans="2:13" s="20" customFormat="1" ht="12">
      <c r="B136" s="181" t="s">
        <v>608</v>
      </c>
      <c r="C136" s="182">
        <v>0</v>
      </c>
      <c r="D136" s="182">
        <v>0</v>
      </c>
      <c r="E136" s="182">
        <v>0</v>
      </c>
      <c r="F136" s="182">
        <v>0</v>
      </c>
      <c r="G136" s="182">
        <v>0</v>
      </c>
      <c r="H136" s="182">
        <v>0</v>
      </c>
      <c r="I136" s="182">
        <v>0</v>
      </c>
      <c r="J136" s="182">
        <v>0</v>
      </c>
      <c r="K136" s="183">
        <v>139662.15600000002</v>
      </c>
      <c r="L136" s="183">
        <v>233446.541</v>
      </c>
      <c r="M136" s="183">
        <v>0</v>
      </c>
    </row>
    <row r="137" spans="2:13" s="20" customFormat="1" ht="12">
      <c r="B137" s="181" t="s">
        <v>14</v>
      </c>
      <c r="C137" s="182">
        <v>372412</v>
      </c>
      <c r="D137" s="182">
        <v>299991</v>
      </c>
      <c r="E137" s="183">
        <v>552365.74300000002</v>
      </c>
      <c r="F137" s="183">
        <v>670907</v>
      </c>
      <c r="G137" s="183">
        <v>2103954.8029999998</v>
      </c>
      <c r="H137" s="183">
        <v>1032961.8389999999</v>
      </c>
      <c r="I137" s="183">
        <v>877379.79399999999</v>
      </c>
      <c r="J137" s="183">
        <v>717296.63100000005</v>
      </c>
      <c r="K137" s="183">
        <v>1086139.132</v>
      </c>
      <c r="L137" s="183">
        <v>738289.30199999991</v>
      </c>
      <c r="M137" s="183">
        <v>909226.85999999987</v>
      </c>
    </row>
    <row r="138" spans="2:13" s="20" customFormat="1" ht="12">
      <c r="B138" s="181" t="s">
        <v>15</v>
      </c>
      <c r="C138" s="182">
        <v>146885</v>
      </c>
      <c r="D138" s="182">
        <v>135967</v>
      </c>
      <c r="E138" s="183">
        <v>308325.35700000002</v>
      </c>
      <c r="F138" s="183">
        <v>1123069</v>
      </c>
      <c r="G138" s="183">
        <v>4317961.3480000002</v>
      </c>
      <c r="H138" s="183">
        <v>3599465.625</v>
      </c>
      <c r="I138" s="183">
        <v>2468104.6</v>
      </c>
      <c r="J138" s="183">
        <v>1617920.591</v>
      </c>
      <c r="K138" s="183">
        <v>968472.69500000007</v>
      </c>
      <c r="L138" s="183">
        <v>308607.81800000003</v>
      </c>
      <c r="M138" s="183">
        <v>1134008.8799999999</v>
      </c>
    </row>
    <row r="139" spans="2:13" s="20" customFormat="1" ht="12">
      <c r="B139" s="181" t="s">
        <v>16</v>
      </c>
      <c r="C139" s="184">
        <v>37342</v>
      </c>
      <c r="D139" s="184">
        <v>0</v>
      </c>
      <c r="E139" s="184">
        <v>237000</v>
      </c>
      <c r="F139" s="184">
        <v>138125</v>
      </c>
      <c r="G139" s="184">
        <v>1142800.9269999999</v>
      </c>
      <c r="H139" s="184">
        <v>1815626.044</v>
      </c>
      <c r="I139" s="184">
        <v>805380.63</v>
      </c>
      <c r="J139" s="184">
        <v>537254.33100000001</v>
      </c>
      <c r="K139" s="184">
        <v>678969.60400000005</v>
      </c>
      <c r="L139" s="184">
        <v>42000</v>
      </c>
      <c r="M139" s="184">
        <v>506242.16000000003</v>
      </c>
    </row>
    <row r="140" spans="2:13" s="20" customFormat="1" ht="12">
      <c r="B140" s="181" t="s">
        <v>17</v>
      </c>
      <c r="C140" s="182">
        <v>535849</v>
      </c>
      <c r="D140" s="182">
        <v>426173</v>
      </c>
      <c r="E140" s="183">
        <v>445228.837</v>
      </c>
      <c r="F140" s="183">
        <v>1342802</v>
      </c>
      <c r="G140" s="183">
        <v>3454528.8829999999</v>
      </c>
      <c r="H140" s="183">
        <v>2963591.3529999997</v>
      </c>
      <c r="I140" s="183">
        <v>1488436.0220000001</v>
      </c>
      <c r="J140" s="183">
        <v>848587.36499999999</v>
      </c>
      <c r="K140" s="183">
        <v>960317.69700000004</v>
      </c>
      <c r="L140" s="183">
        <v>923720.93699999992</v>
      </c>
      <c r="M140" s="183">
        <v>916156.96000000008</v>
      </c>
    </row>
    <row r="141" spans="2:13" s="20" customFormat="1" ht="12">
      <c r="B141" s="181" t="s">
        <v>84</v>
      </c>
      <c r="C141" s="182">
        <v>0</v>
      </c>
      <c r="D141" s="182">
        <v>0</v>
      </c>
      <c r="E141" s="183">
        <v>12290</v>
      </c>
      <c r="F141" s="183">
        <v>17565</v>
      </c>
      <c r="G141" s="183">
        <v>255249.50099999999</v>
      </c>
      <c r="H141" s="183">
        <v>184094.663</v>
      </c>
      <c r="I141" s="183">
        <v>372170.13400000002</v>
      </c>
      <c r="J141" s="183">
        <v>167314.54800000001</v>
      </c>
      <c r="K141" s="183">
        <v>71643.683000000005</v>
      </c>
      <c r="L141" s="183"/>
      <c r="M141" s="183">
        <v>104500</v>
      </c>
    </row>
    <row r="142" spans="2:13" s="20" customFormat="1" ht="12">
      <c r="B142" s="181" t="s">
        <v>19</v>
      </c>
      <c r="C142" s="182">
        <v>0</v>
      </c>
      <c r="D142" s="182">
        <v>0</v>
      </c>
      <c r="E142" s="183">
        <v>0</v>
      </c>
      <c r="F142" s="183">
        <v>0</v>
      </c>
      <c r="G142" s="183">
        <v>143175.12899999999</v>
      </c>
      <c r="H142" s="183">
        <v>64817.858999999997</v>
      </c>
      <c r="I142" s="183">
        <v>0</v>
      </c>
      <c r="J142" s="183">
        <v>126400</v>
      </c>
      <c r="K142" s="183">
        <v>199920.231</v>
      </c>
      <c r="L142" s="183">
        <v>69999.945999999996</v>
      </c>
      <c r="M142" s="183">
        <v>709227.17</v>
      </c>
    </row>
    <row r="143" spans="2:13" s="20" customFormat="1" ht="12">
      <c r="B143" s="181" t="s">
        <v>20</v>
      </c>
      <c r="C143" s="182">
        <v>3051954</v>
      </c>
      <c r="D143" s="182">
        <v>0</v>
      </c>
      <c r="E143" s="183">
        <v>54009.486000000004</v>
      </c>
      <c r="F143" s="183">
        <v>53388</v>
      </c>
      <c r="G143" s="183">
        <v>590498.65299999993</v>
      </c>
      <c r="H143" s="183">
        <v>345143.326</v>
      </c>
      <c r="I143" s="183">
        <v>68939.915000000008</v>
      </c>
      <c r="J143" s="183">
        <v>98987</v>
      </c>
      <c r="K143" s="183">
        <v>776259.63599999994</v>
      </c>
      <c r="L143" s="183">
        <v>1221918.375</v>
      </c>
      <c r="M143" s="183">
        <v>2</v>
      </c>
    </row>
    <row r="144" spans="2:13" s="20" customFormat="1" thickBot="1">
      <c r="B144" s="33"/>
      <c r="C144" s="176"/>
      <c r="D144" s="176"/>
      <c r="E144" s="177"/>
      <c r="F144" s="177"/>
      <c r="G144" s="177"/>
      <c r="H144" s="177"/>
      <c r="I144" s="177"/>
      <c r="J144" s="177"/>
      <c r="K144" s="27"/>
      <c r="L144" s="27"/>
      <c r="M144" s="27"/>
    </row>
    <row r="145" spans="2:13" s="20" customFormat="1" thickTop="1">
      <c r="B145" s="170" t="s">
        <v>21</v>
      </c>
      <c r="C145" s="178">
        <f t="shared" ref="C145:K145" si="4">SUM(C127:C143)</f>
        <v>12562405</v>
      </c>
      <c r="D145" s="178">
        <f t="shared" si="4"/>
        <v>26478510</v>
      </c>
      <c r="E145" s="178">
        <f t="shared" si="4"/>
        <v>30778961.118000004</v>
      </c>
      <c r="F145" s="178">
        <f t="shared" si="4"/>
        <v>58256764</v>
      </c>
      <c r="G145" s="178">
        <f t="shared" si="4"/>
        <v>90450718.042999998</v>
      </c>
      <c r="H145" s="178">
        <f t="shared" si="4"/>
        <v>98051263.723000005</v>
      </c>
      <c r="I145" s="178">
        <f t="shared" si="4"/>
        <v>76316029.39199999</v>
      </c>
      <c r="J145" s="178">
        <f t="shared" si="4"/>
        <v>56149882.656000003</v>
      </c>
      <c r="K145" s="178">
        <f t="shared" si="4"/>
        <v>33207345.423</v>
      </c>
      <c r="L145" s="178">
        <f t="shared" ref="L145" si="5">SUM(L127:L143)</f>
        <v>34287103.156999998</v>
      </c>
      <c r="M145" s="374">
        <f t="shared" ref="M145" si="6">SUM(M127:M143)</f>
        <v>31853675.419999994</v>
      </c>
    </row>
    <row r="146" spans="2:13">
      <c r="B146" s="208" t="s">
        <v>209</v>
      </c>
    </row>
    <row r="147" spans="2:13">
      <c r="B147" s="227"/>
    </row>
    <row r="148" spans="2:13">
      <c r="B148" s="227"/>
    </row>
    <row r="149" spans="2:13">
      <c r="B149" s="227"/>
    </row>
    <row r="150" spans="2:13">
      <c r="B150" s="227"/>
    </row>
    <row r="151" spans="2:13" s="20" customFormat="1" ht="12">
      <c r="B151" s="228" t="s">
        <v>127</v>
      </c>
      <c r="C151" s="11"/>
      <c r="D151" s="26"/>
      <c r="E151" s="46"/>
      <c r="F151" s="118"/>
      <c r="G151" s="118"/>
      <c r="H151" s="118"/>
      <c r="I151" s="118"/>
      <c r="J151" s="118"/>
      <c r="K151" s="27"/>
    </row>
    <row r="152" spans="2:13" s="20" customFormat="1" ht="12">
      <c r="B152" s="211" t="s">
        <v>78</v>
      </c>
      <c r="C152" s="11"/>
      <c r="D152" s="26"/>
      <c r="E152" s="46"/>
      <c r="F152" s="118"/>
      <c r="G152" s="118"/>
      <c r="H152" s="118"/>
      <c r="I152" s="118"/>
      <c r="J152" s="118"/>
      <c r="K152" s="27"/>
    </row>
    <row r="153" spans="2:13" s="20" customFormat="1" ht="12">
      <c r="B153" s="173" t="s">
        <v>593</v>
      </c>
      <c r="C153" s="174"/>
      <c r="D153" s="223"/>
      <c r="E153" s="46"/>
      <c r="F153" s="118"/>
      <c r="G153" s="118"/>
      <c r="H153" s="118"/>
      <c r="I153" s="118"/>
      <c r="J153" s="118"/>
      <c r="K153" s="27"/>
    </row>
    <row r="154" spans="2:13" s="20" customFormat="1">
      <c r="B154" s="211" t="s">
        <v>2</v>
      </c>
      <c r="C154" s="11"/>
      <c r="D154" s="26"/>
      <c r="E154" s="46"/>
      <c r="F154" s="116"/>
      <c r="G154" s="116"/>
      <c r="H154" s="116" t="s">
        <v>185</v>
      </c>
      <c r="I154" s="116"/>
      <c r="J154" s="116"/>
      <c r="K154" s="27"/>
    </row>
    <row r="155" spans="2:13" s="20" customFormat="1">
      <c r="B155" s="47"/>
      <c r="C155" s="11"/>
      <c r="D155" s="11"/>
      <c r="E155" s="106"/>
      <c r="F155" s="31"/>
      <c r="G155" s="31"/>
      <c r="H155" s="31"/>
      <c r="I155" s="31"/>
      <c r="J155" s="31"/>
      <c r="K155" s="27"/>
    </row>
    <row r="156" spans="2:13" s="20" customFormat="1" ht="12">
      <c r="B156" s="149" t="s">
        <v>148</v>
      </c>
      <c r="C156" s="150">
        <v>2011</v>
      </c>
      <c r="D156" s="150">
        <v>2012</v>
      </c>
      <c r="E156" s="151">
        <v>2013</v>
      </c>
      <c r="F156" s="151">
        <v>2014</v>
      </c>
      <c r="G156" s="151" t="s">
        <v>606</v>
      </c>
      <c r="H156" s="151" t="s">
        <v>607</v>
      </c>
      <c r="I156" s="151">
        <v>2017</v>
      </c>
      <c r="J156" s="151">
        <v>2018</v>
      </c>
      <c r="K156" s="151">
        <v>2019</v>
      </c>
      <c r="L156" s="151">
        <v>2020</v>
      </c>
      <c r="M156" s="373">
        <v>2021</v>
      </c>
    </row>
    <row r="157" spans="2:13" s="20" customFormat="1" ht="12">
      <c r="B157" s="179" t="s">
        <v>4</v>
      </c>
      <c r="C157" s="180">
        <v>0</v>
      </c>
      <c r="D157" s="180">
        <v>0</v>
      </c>
      <c r="E157" s="180">
        <v>0</v>
      </c>
      <c r="F157" s="180">
        <v>0</v>
      </c>
      <c r="G157" s="180">
        <v>49483.510999999999</v>
      </c>
      <c r="H157" s="180">
        <v>98000</v>
      </c>
      <c r="I157" s="180">
        <v>0</v>
      </c>
      <c r="J157" s="180">
        <v>0</v>
      </c>
      <c r="K157" s="180">
        <v>0</v>
      </c>
      <c r="L157" s="180">
        <v>173551.693</v>
      </c>
      <c r="M157" s="180">
        <v>0</v>
      </c>
    </row>
    <row r="158" spans="2:13" s="20" customFormat="1" ht="12">
      <c r="B158" s="181" t="s">
        <v>6</v>
      </c>
      <c r="C158" s="182">
        <v>0</v>
      </c>
      <c r="D158" s="182">
        <v>0</v>
      </c>
      <c r="E158" s="183">
        <v>0</v>
      </c>
      <c r="F158" s="183">
        <v>0</v>
      </c>
      <c r="G158" s="183">
        <v>0</v>
      </c>
      <c r="H158" s="183">
        <v>0</v>
      </c>
      <c r="I158" s="183">
        <v>0</v>
      </c>
      <c r="J158" s="183">
        <v>0</v>
      </c>
      <c r="K158" s="183">
        <v>0</v>
      </c>
      <c r="L158" s="183">
        <v>0</v>
      </c>
      <c r="M158" s="183">
        <v>0</v>
      </c>
    </row>
    <row r="159" spans="2:13" s="20" customFormat="1" ht="12">
      <c r="B159" s="181" t="s">
        <v>7</v>
      </c>
      <c r="C159" s="182">
        <v>0</v>
      </c>
      <c r="D159" s="182">
        <v>0</v>
      </c>
      <c r="E159" s="183">
        <v>0</v>
      </c>
      <c r="F159" s="183">
        <v>0</v>
      </c>
      <c r="G159" s="183">
        <v>4318</v>
      </c>
      <c r="H159" s="183">
        <v>0</v>
      </c>
      <c r="I159" s="183">
        <v>0</v>
      </c>
      <c r="J159" s="183">
        <v>279774.24300000002</v>
      </c>
      <c r="K159" s="183">
        <v>865163.92200000002</v>
      </c>
      <c r="L159" s="183">
        <v>200591.198</v>
      </c>
      <c r="M159" s="183">
        <v>0</v>
      </c>
    </row>
    <row r="160" spans="2:13" s="20" customFormat="1" ht="12">
      <c r="B160" s="181" t="s">
        <v>8</v>
      </c>
      <c r="C160" s="182">
        <v>0</v>
      </c>
      <c r="D160" s="182">
        <v>0</v>
      </c>
      <c r="E160" s="183">
        <v>0</v>
      </c>
      <c r="F160" s="183">
        <v>0</v>
      </c>
      <c r="G160" s="183">
        <v>8281.8729999999996</v>
      </c>
      <c r="H160" s="183">
        <v>0</v>
      </c>
      <c r="I160" s="183">
        <v>0</v>
      </c>
      <c r="J160" s="183">
        <v>0</v>
      </c>
      <c r="K160" s="183">
        <v>0</v>
      </c>
      <c r="L160" s="183">
        <v>111304.859</v>
      </c>
      <c r="M160" s="183">
        <v>0</v>
      </c>
    </row>
    <row r="161" spans="2:13" s="20" customFormat="1" ht="12">
      <c r="B161" s="181" t="s">
        <v>9</v>
      </c>
      <c r="C161" s="182">
        <v>0</v>
      </c>
      <c r="D161" s="182">
        <v>0</v>
      </c>
      <c r="E161" s="183">
        <v>0</v>
      </c>
      <c r="F161" s="183">
        <v>0</v>
      </c>
      <c r="G161" s="183">
        <v>0</v>
      </c>
      <c r="H161" s="183">
        <v>0</v>
      </c>
      <c r="I161" s="183">
        <v>0</v>
      </c>
      <c r="J161" s="183">
        <v>95301.904999999999</v>
      </c>
      <c r="K161" s="183">
        <v>61354.696000000004</v>
      </c>
      <c r="L161" s="183">
        <v>25907.052</v>
      </c>
      <c r="M161" s="183">
        <v>0</v>
      </c>
    </row>
    <row r="162" spans="2:13" s="20" customFormat="1" ht="12">
      <c r="B162" s="181" t="s">
        <v>10</v>
      </c>
      <c r="C162" s="182">
        <v>0</v>
      </c>
      <c r="D162" s="182">
        <v>0</v>
      </c>
      <c r="E162" s="183">
        <v>0</v>
      </c>
      <c r="F162" s="183">
        <v>0</v>
      </c>
      <c r="G162" s="183">
        <v>0</v>
      </c>
      <c r="H162" s="183">
        <v>0</v>
      </c>
      <c r="I162" s="183">
        <v>0</v>
      </c>
      <c r="J162" s="183">
        <v>0</v>
      </c>
      <c r="K162" s="183">
        <v>0</v>
      </c>
      <c r="L162" s="183">
        <v>94914.907999999996</v>
      </c>
      <c r="M162" s="183">
        <v>0</v>
      </c>
    </row>
    <row r="163" spans="2:13" s="20" customFormat="1" ht="12">
      <c r="B163" s="181" t="s">
        <v>11</v>
      </c>
      <c r="C163" s="182">
        <v>0</v>
      </c>
      <c r="D163" s="182">
        <v>0</v>
      </c>
      <c r="E163" s="183">
        <v>0</v>
      </c>
      <c r="F163" s="183">
        <v>0</v>
      </c>
      <c r="G163" s="183">
        <v>0</v>
      </c>
      <c r="H163" s="183">
        <v>0</v>
      </c>
      <c r="I163" s="183">
        <v>0</v>
      </c>
      <c r="J163" s="183">
        <v>131307.372</v>
      </c>
      <c r="K163" s="183">
        <v>293932.59399999998</v>
      </c>
      <c r="L163" s="183">
        <v>22994.377</v>
      </c>
      <c r="M163" s="183">
        <v>0</v>
      </c>
    </row>
    <row r="164" spans="2:13" s="20" customFormat="1" ht="12">
      <c r="B164" s="181" t="s">
        <v>12</v>
      </c>
      <c r="C164" s="182">
        <v>0</v>
      </c>
      <c r="D164" s="182">
        <v>0</v>
      </c>
      <c r="E164" s="183">
        <v>0</v>
      </c>
      <c r="F164" s="183">
        <v>0</v>
      </c>
      <c r="G164" s="183">
        <v>0</v>
      </c>
      <c r="H164" s="183">
        <v>0</v>
      </c>
      <c r="I164" s="183">
        <v>0</v>
      </c>
      <c r="J164" s="183">
        <v>0</v>
      </c>
      <c r="K164" s="183">
        <v>0</v>
      </c>
      <c r="L164" s="183">
        <v>47932.368000000002</v>
      </c>
      <c r="M164" s="183">
        <v>0</v>
      </c>
    </row>
    <row r="165" spans="2:13" s="20" customFormat="1" ht="12">
      <c r="B165" s="181" t="s">
        <v>13</v>
      </c>
      <c r="C165" s="182">
        <v>0</v>
      </c>
      <c r="D165" s="182">
        <v>0</v>
      </c>
      <c r="E165" s="183">
        <v>0</v>
      </c>
      <c r="F165" s="183">
        <v>0</v>
      </c>
      <c r="G165" s="183">
        <v>0</v>
      </c>
      <c r="H165" s="183">
        <v>2189</v>
      </c>
      <c r="I165" s="183">
        <v>628556.16099999996</v>
      </c>
      <c r="J165" s="183">
        <v>514387.52399999998</v>
      </c>
      <c r="K165" s="183">
        <v>0</v>
      </c>
      <c r="L165" s="183">
        <v>330.90800000000002</v>
      </c>
      <c r="M165" s="183">
        <v>0</v>
      </c>
    </row>
    <row r="166" spans="2:13" s="20" customFormat="1" ht="12">
      <c r="B166" s="181" t="s">
        <v>608</v>
      </c>
      <c r="C166" s="182">
        <v>0</v>
      </c>
      <c r="D166" s="182">
        <v>0</v>
      </c>
      <c r="E166" s="182">
        <v>0</v>
      </c>
      <c r="F166" s="182">
        <v>0</v>
      </c>
      <c r="G166" s="182">
        <v>0</v>
      </c>
      <c r="H166" s="182">
        <v>0</v>
      </c>
      <c r="I166" s="182">
        <v>0</v>
      </c>
      <c r="J166" s="182">
        <v>0</v>
      </c>
      <c r="K166" s="183">
        <v>24546.963</v>
      </c>
      <c r="L166" s="183">
        <v>6702.4859999999999</v>
      </c>
      <c r="M166" s="183">
        <v>0</v>
      </c>
    </row>
    <row r="167" spans="2:13" s="20" customFormat="1" ht="12">
      <c r="B167" s="181" t="s">
        <v>14</v>
      </c>
      <c r="C167" s="182">
        <v>0</v>
      </c>
      <c r="D167" s="182">
        <v>0</v>
      </c>
      <c r="E167" s="183">
        <v>0</v>
      </c>
      <c r="F167" s="183">
        <v>0</v>
      </c>
      <c r="G167" s="183">
        <v>9000</v>
      </c>
      <c r="H167" s="183">
        <v>0</v>
      </c>
      <c r="I167" s="183">
        <v>551850.64199999999</v>
      </c>
      <c r="J167" s="183">
        <v>178916.49299999999</v>
      </c>
      <c r="K167" s="183">
        <v>0</v>
      </c>
      <c r="L167" s="183">
        <v>0</v>
      </c>
      <c r="M167" s="183">
        <v>0</v>
      </c>
    </row>
    <row r="168" spans="2:13" s="20" customFormat="1" ht="12">
      <c r="B168" s="181" t="s">
        <v>15</v>
      </c>
      <c r="C168" s="182">
        <v>0</v>
      </c>
      <c r="D168" s="182">
        <v>0</v>
      </c>
      <c r="E168" s="183">
        <v>0</v>
      </c>
      <c r="F168" s="183">
        <v>0</v>
      </c>
      <c r="G168" s="183">
        <v>12305.666999999999</v>
      </c>
      <c r="H168" s="183">
        <v>679244.24400000006</v>
      </c>
      <c r="I168" s="183">
        <v>17234.584000000003</v>
      </c>
      <c r="J168" s="183">
        <v>9208.6409999999996</v>
      </c>
      <c r="K168" s="183">
        <v>2154.6370000000002</v>
      </c>
      <c r="L168" s="183">
        <v>2013.876</v>
      </c>
      <c r="M168" s="183">
        <v>3337</v>
      </c>
    </row>
    <row r="169" spans="2:13" s="20" customFormat="1" ht="12">
      <c r="B169" s="181" t="s">
        <v>16</v>
      </c>
      <c r="C169" s="184">
        <v>0</v>
      </c>
      <c r="D169" s="184">
        <v>0</v>
      </c>
      <c r="E169" s="184">
        <v>0</v>
      </c>
      <c r="F169" s="184">
        <v>0</v>
      </c>
      <c r="G169" s="184">
        <v>0</v>
      </c>
      <c r="H169" s="184">
        <v>0</v>
      </c>
      <c r="I169" s="184">
        <v>0</v>
      </c>
      <c r="J169" s="184">
        <v>0</v>
      </c>
      <c r="K169" s="184">
        <v>0</v>
      </c>
      <c r="L169" s="184">
        <v>112097.60699999999</v>
      </c>
      <c r="M169" s="184">
        <v>0</v>
      </c>
    </row>
    <row r="170" spans="2:13" s="20" customFormat="1" ht="12">
      <c r="B170" s="181" t="s">
        <v>17</v>
      </c>
      <c r="C170" s="182">
        <v>0</v>
      </c>
      <c r="D170" s="182">
        <v>0</v>
      </c>
      <c r="E170" s="183">
        <v>0</v>
      </c>
      <c r="F170" s="183">
        <v>0</v>
      </c>
      <c r="G170" s="183">
        <v>18720</v>
      </c>
      <c r="H170" s="183">
        <v>0</v>
      </c>
      <c r="I170" s="183">
        <v>0</v>
      </c>
      <c r="J170" s="183">
        <v>0</v>
      </c>
      <c r="K170" s="183">
        <v>0</v>
      </c>
      <c r="L170" s="183">
        <v>183948.929</v>
      </c>
      <c r="M170" s="183">
        <v>832502.81</v>
      </c>
    </row>
    <row r="171" spans="2:13" s="20" customFormat="1" ht="12">
      <c r="B171" s="181" t="s">
        <v>84</v>
      </c>
      <c r="C171" s="182">
        <v>0</v>
      </c>
      <c r="D171" s="182">
        <v>0</v>
      </c>
      <c r="E171" s="183">
        <v>0</v>
      </c>
      <c r="F171" s="183">
        <v>0</v>
      </c>
      <c r="G171" s="183">
        <v>0</v>
      </c>
      <c r="H171" s="183">
        <v>0</v>
      </c>
      <c r="I171" s="183">
        <v>0</v>
      </c>
      <c r="J171" s="183">
        <v>0</v>
      </c>
      <c r="K171" s="183">
        <v>7665.5649999999996</v>
      </c>
      <c r="L171" s="183">
        <v>179094.40299999999</v>
      </c>
      <c r="M171" s="183">
        <v>0</v>
      </c>
    </row>
    <row r="172" spans="2:13" s="20" customFormat="1" ht="12">
      <c r="B172" s="181" t="s">
        <v>19</v>
      </c>
      <c r="C172" s="182">
        <v>0</v>
      </c>
      <c r="D172" s="182">
        <v>0</v>
      </c>
      <c r="E172" s="183">
        <v>0</v>
      </c>
      <c r="F172" s="183">
        <v>0</v>
      </c>
      <c r="G172" s="183">
        <v>13502</v>
      </c>
      <c r="H172" s="183">
        <v>0</v>
      </c>
      <c r="I172" s="183">
        <v>796368.52399999998</v>
      </c>
      <c r="J172" s="183">
        <v>372513.55900000001</v>
      </c>
      <c r="K172" s="183">
        <v>0</v>
      </c>
      <c r="L172" s="183">
        <v>1556.38</v>
      </c>
      <c r="M172" s="183">
        <v>0</v>
      </c>
    </row>
    <row r="173" spans="2:13" s="20" customFormat="1" ht="12">
      <c r="B173" s="181" t="s">
        <v>20</v>
      </c>
      <c r="C173" s="182">
        <v>0</v>
      </c>
      <c r="D173" s="182">
        <v>0</v>
      </c>
      <c r="E173" s="183">
        <v>0</v>
      </c>
      <c r="F173" s="183">
        <v>0</v>
      </c>
      <c r="G173" s="183">
        <v>230800.88</v>
      </c>
      <c r="H173" s="183">
        <v>0</v>
      </c>
      <c r="I173" s="183">
        <v>381531.897</v>
      </c>
      <c r="J173" s="183">
        <v>0</v>
      </c>
      <c r="K173" s="183">
        <v>11582.014999999999</v>
      </c>
      <c r="L173" s="183">
        <v>0</v>
      </c>
      <c r="M173" s="183">
        <v>0</v>
      </c>
    </row>
    <row r="174" spans="2:13" s="20" customFormat="1" thickBot="1">
      <c r="B174" s="33"/>
      <c r="C174" s="176"/>
      <c r="D174" s="176"/>
      <c r="E174" s="177"/>
      <c r="F174" s="177"/>
      <c r="G174" s="177"/>
      <c r="H174" s="177"/>
      <c r="I174" s="177"/>
      <c r="J174" s="177"/>
      <c r="K174" s="27"/>
      <c r="L174" s="27"/>
      <c r="M174" s="27"/>
    </row>
    <row r="175" spans="2:13" s="20" customFormat="1" ht="12.75" customHeight="1" thickTop="1">
      <c r="B175" s="170" t="s">
        <v>21</v>
      </c>
      <c r="C175" s="178">
        <f t="shared" ref="C175:H175" si="7">SUM(C157:C173)</f>
        <v>0</v>
      </c>
      <c r="D175" s="178">
        <f t="shared" si="7"/>
        <v>0</v>
      </c>
      <c r="E175" s="178">
        <f t="shared" si="7"/>
        <v>0</v>
      </c>
      <c r="F175" s="178">
        <f t="shared" si="7"/>
        <v>0</v>
      </c>
      <c r="G175" s="178">
        <f t="shared" si="7"/>
        <v>346411.93099999998</v>
      </c>
      <c r="H175" s="178">
        <f t="shared" si="7"/>
        <v>779433.24400000006</v>
      </c>
      <c r="I175" s="178">
        <f>SUM(I157:I173)</f>
        <v>2375541.8079999997</v>
      </c>
      <c r="J175" s="178">
        <f>SUM(J157:J173)</f>
        <v>1581409.7370000002</v>
      </c>
      <c r="K175" s="178">
        <f>SUM(K157:K173)</f>
        <v>1266400.392</v>
      </c>
      <c r="L175" s="178">
        <f>SUM(L157:L173)</f>
        <v>1162941.044</v>
      </c>
      <c r="M175" s="374">
        <f>SUM(M157:M173)</f>
        <v>835839.81</v>
      </c>
    </row>
    <row r="176" spans="2:13">
      <c r="B176" s="208" t="s">
        <v>209</v>
      </c>
    </row>
    <row r="177" spans="2:13">
      <c r="B177" s="208" t="s">
        <v>472</v>
      </c>
    </row>
    <row r="178" spans="2:13">
      <c r="B178" s="227"/>
    </row>
    <row r="179" spans="2:13">
      <c r="B179" s="227"/>
    </row>
    <row r="180" spans="2:13">
      <c r="B180" s="227"/>
    </row>
    <row r="181" spans="2:13" s="20" customFormat="1" ht="12">
      <c r="B181" s="228" t="s">
        <v>128</v>
      </c>
      <c r="C181" s="11"/>
      <c r="D181" s="26"/>
      <c r="E181" s="46"/>
      <c r="F181" s="118"/>
      <c r="G181" s="118"/>
      <c r="H181" s="118"/>
      <c r="I181" s="118"/>
      <c r="J181" s="118"/>
      <c r="K181" s="27"/>
    </row>
    <row r="182" spans="2:13" s="20" customFormat="1" ht="12">
      <c r="B182" s="211" t="s">
        <v>78</v>
      </c>
      <c r="C182" s="11"/>
      <c r="D182" s="26"/>
      <c r="E182" s="46"/>
      <c r="F182" s="118"/>
      <c r="G182" s="118"/>
      <c r="H182" s="118"/>
      <c r="I182" s="118"/>
      <c r="J182" s="118"/>
      <c r="K182" s="27"/>
    </row>
    <row r="183" spans="2:13" s="20" customFormat="1" ht="12">
      <c r="B183" s="173" t="s">
        <v>161</v>
      </c>
      <c r="C183" s="174"/>
      <c r="D183" s="223"/>
      <c r="E183" s="229"/>
      <c r="F183" s="229"/>
      <c r="G183" s="118"/>
      <c r="H183" s="118"/>
      <c r="I183" s="118"/>
      <c r="J183" s="118"/>
      <c r="K183" s="27"/>
    </row>
    <row r="184" spans="2:13" s="20" customFormat="1">
      <c r="B184" s="211" t="s">
        <v>2</v>
      </c>
      <c r="C184" s="11"/>
      <c r="D184" s="26"/>
      <c r="E184" s="46"/>
      <c r="F184" s="116"/>
      <c r="G184" s="116"/>
      <c r="H184" s="116" t="s">
        <v>185</v>
      </c>
      <c r="I184" s="116"/>
      <c r="J184" s="116"/>
      <c r="K184" s="27"/>
    </row>
    <row r="185" spans="2:13" s="20" customFormat="1">
      <c r="B185" s="47"/>
      <c r="C185" s="11"/>
      <c r="D185" s="11"/>
      <c r="E185" s="106"/>
      <c r="F185" s="31"/>
      <c r="G185" s="31"/>
      <c r="H185" s="31"/>
      <c r="I185" s="31"/>
      <c r="J185" s="31"/>
      <c r="K185" s="27"/>
    </row>
    <row r="186" spans="2:13" s="20" customFormat="1" ht="12">
      <c r="B186" s="149" t="s">
        <v>148</v>
      </c>
      <c r="C186" s="150">
        <v>2011</v>
      </c>
      <c r="D186" s="150">
        <v>2012</v>
      </c>
      <c r="E186" s="151">
        <v>2013</v>
      </c>
      <c r="F186" s="151">
        <v>2014</v>
      </c>
      <c r="G186" s="151">
        <v>2015</v>
      </c>
      <c r="H186" s="151">
        <v>2016</v>
      </c>
      <c r="I186" s="151">
        <v>2017</v>
      </c>
      <c r="J186" s="151">
        <v>2018</v>
      </c>
      <c r="K186" s="151">
        <v>2019</v>
      </c>
      <c r="L186" s="151">
        <v>2020</v>
      </c>
      <c r="M186" s="373">
        <v>2021</v>
      </c>
    </row>
    <row r="187" spans="2:13" s="20" customFormat="1" ht="12">
      <c r="B187" s="179" t="s">
        <v>4</v>
      </c>
      <c r="C187" s="180">
        <v>0</v>
      </c>
      <c r="D187" s="180">
        <v>0</v>
      </c>
      <c r="E187" s="180">
        <v>0</v>
      </c>
      <c r="F187" s="180">
        <v>0</v>
      </c>
      <c r="G187" s="180">
        <v>0</v>
      </c>
      <c r="H187" s="180">
        <v>0</v>
      </c>
      <c r="I187" s="180">
        <v>0</v>
      </c>
      <c r="J187" s="180">
        <v>0</v>
      </c>
      <c r="K187" s="180">
        <v>0</v>
      </c>
      <c r="L187" s="180">
        <v>0</v>
      </c>
      <c r="M187" s="180">
        <v>0</v>
      </c>
    </row>
    <row r="188" spans="2:13" s="20" customFormat="1" ht="12">
      <c r="B188" s="181" t="s">
        <v>6</v>
      </c>
      <c r="C188" s="182">
        <v>0</v>
      </c>
      <c r="D188" s="182">
        <v>0</v>
      </c>
      <c r="E188" s="183">
        <v>0</v>
      </c>
      <c r="F188" s="183">
        <v>0</v>
      </c>
      <c r="G188" s="183">
        <v>0</v>
      </c>
      <c r="H188" s="183">
        <v>0</v>
      </c>
      <c r="I188" s="183">
        <v>0</v>
      </c>
      <c r="J188" s="183">
        <v>0</v>
      </c>
      <c r="K188" s="183">
        <v>0</v>
      </c>
      <c r="L188" s="183">
        <v>0</v>
      </c>
      <c r="M188" s="183">
        <v>0</v>
      </c>
    </row>
    <row r="189" spans="2:13" s="20" customFormat="1" ht="12">
      <c r="B189" s="181" t="s">
        <v>7</v>
      </c>
      <c r="C189" s="182">
        <v>0</v>
      </c>
      <c r="D189" s="182">
        <v>0</v>
      </c>
      <c r="E189" s="183">
        <v>0</v>
      </c>
      <c r="F189" s="183">
        <v>0</v>
      </c>
      <c r="G189" s="183">
        <v>0</v>
      </c>
      <c r="H189" s="183">
        <v>0</v>
      </c>
      <c r="I189" s="183">
        <v>0</v>
      </c>
      <c r="J189" s="183">
        <v>0</v>
      </c>
      <c r="K189" s="183">
        <v>0</v>
      </c>
      <c r="L189" s="183">
        <v>0</v>
      </c>
      <c r="M189" s="183">
        <v>0</v>
      </c>
    </row>
    <row r="190" spans="2:13" s="20" customFormat="1" ht="12">
      <c r="B190" s="181" t="s">
        <v>8</v>
      </c>
      <c r="C190" s="182">
        <v>0</v>
      </c>
      <c r="D190" s="182">
        <v>0</v>
      </c>
      <c r="E190" s="183">
        <v>0</v>
      </c>
      <c r="F190" s="183">
        <v>0</v>
      </c>
      <c r="G190" s="183">
        <v>0</v>
      </c>
      <c r="H190" s="183">
        <v>0</v>
      </c>
      <c r="I190" s="183">
        <v>0</v>
      </c>
      <c r="J190" s="183">
        <v>0</v>
      </c>
      <c r="K190" s="183">
        <v>0</v>
      </c>
      <c r="L190" s="183">
        <v>0</v>
      </c>
      <c r="M190" s="183">
        <v>0</v>
      </c>
    </row>
    <row r="191" spans="2:13" s="20" customFormat="1" ht="12">
      <c r="B191" s="181" t="s">
        <v>9</v>
      </c>
      <c r="C191" s="182">
        <v>0</v>
      </c>
      <c r="D191" s="182">
        <v>0</v>
      </c>
      <c r="E191" s="183">
        <v>0</v>
      </c>
      <c r="F191" s="183">
        <v>0</v>
      </c>
      <c r="G191" s="183">
        <v>0</v>
      </c>
      <c r="H191" s="183">
        <v>0</v>
      </c>
      <c r="I191" s="183">
        <v>0</v>
      </c>
      <c r="J191" s="183">
        <v>0</v>
      </c>
      <c r="K191" s="183">
        <v>0</v>
      </c>
      <c r="L191" s="183">
        <v>0</v>
      </c>
      <c r="M191" s="183">
        <v>0</v>
      </c>
    </row>
    <row r="192" spans="2:13" s="20" customFormat="1" ht="12">
      <c r="B192" s="181" t="s">
        <v>10</v>
      </c>
      <c r="C192" s="182">
        <v>0</v>
      </c>
      <c r="D192" s="182">
        <v>0</v>
      </c>
      <c r="E192" s="183">
        <v>0</v>
      </c>
      <c r="F192" s="183">
        <v>0</v>
      </c>
      <c r="G192" s="183">
        <v>0</v>
      </c>
      <c r="H192" s="183">
        <v>0</v>
      </c>
      <c r="I192" s="183">
        <v>0</v>
      </c>
      <c r="J192" s="183">
        <v>0</v>
      </c>
      <c r="K192" s="183">
        <v>0</v>
      </c>
      <c r="L192" s="183">
        <v>0</v>
      </c>
      <c r="M192" s="183">
        <v>0</v>
      </c>
    </row>
    <row r="193" spans="2:13" s="20" customFormat="1" ht="12">
      <c r="B193" s="181" t="s">
        <v>11</v>
      </c>
      <c r="C193" s="182">
        <v>0</v>
      </c>
      <c r="D193" s="182">
        <v>0</v>
      </c>
      <c r="E193" s="183">
        <v>0</v>
      </c>
      <c r="F193" s="183">
        <v>0</v>
      </c>
      <c r="G193" s="183">
        <v>0</v>
      </c>
      <c r="H193" s="183">
        <v>0</v>
      </c>
      <c r="I193" s="183">
        <v>0</v>
      </c>
      <c r="J193" s="183">
        <v>0</v>
      </c>
      <c r="K193" s="183">
        <v>0</v>
      </c>
      <c r="L193" s="183">
        <v>0</v>
      </c>
      <c r="M193" s="183">
        <v>0</v>
      </c>
    </row>
    <row r="194" spans="2:13" s="20" customFormat="1" ht="12">
      <c r="B194" s="181" t="s">
        <v>12</v>
      </c>
      <c r="C194" s="182">
        <v>0</v>
      </c>
      <c r="D194" s="182">
        <v>0</v>
      </c>
      <c r="E194" s="183">
        <v>0</v>
      </c>
      <c r="F194" s="183">
        <v>0</v>
      </c>
      <c r="G194" s="183">
        <v>0</v>
      </c>
      <c r="H194" s="183">
        <v>0</v>
      </c>
      <c r="I194" s="183">
        <v>0</v>
      </c>
      <c r="J194" s="183">
        <v>0</v>
      </c>
      <c r="K194" s="183">
        <v>0</v>
      </c>
      <c r="L194" s="183">
        <v>0</v>
      </c>
      <c r="M194" s="183">
        <v>0</v>
      </c>
    </row>
    <row r="195" spans="2:13" s="20" customFormat="1" ht="12">
      <c r="B195" s="181" t="s">
        <v>13</v>
      </c>
      <c r="C195" s="182">
        <v>0</v>
      </c>
      <c r="D195" s="182">
        <v>0</v>
      </c>
      <c r="E195" s="183">
        <v>0</v>
      </c>
      <c r="F195" s="183">
        <v>0</v>
      </c>
      <c r="G195" s="183">
        <v>0</v>
      </c>
      <c r="H195" s="183">
        <v>0</v>
      </c>
      <c r="I195" s="183">
        <v>0</v>
      </c>
      <c r="J195" s="183">
        <v>0</v>
      </c>
      <c r="K195" s="183">
        <v>0</v>
      </c>
      <c r="L195" s="183">
        <v>0</v>
      </c>
      <c r="M195" s="183">
        <v>0</v>
      </c>
    </row>
    <row r="196" spans="2:13" s="20" customFormat="1" ht="12">
      <c r="B196" s="181" t="s">
        <v>608</v>
      </c>
      <c r="C196" s="182">
        <v>0</v>
      </c>
      <c r="D196" s="182">
        <v>0</v>
      </c>
      <c r="E196" s="182">
        <v>0</v>
      </c>
      <c r="F196" s="182">
        <v>0</v>
      </c>
      <c r="G196" s="182">
        <v>0</v>
      </c>
      <c r="H196" s="182">
        <v>0</v>
      </c>
      <c r="I196" s="182">
        <v>0</v>
      </c>
      <c r="J196" s="182">
        <v>0</v>
      </c>
      <c r="K196" s="183">
        <v>0</v>
      </c>
      <c r="L196" s="183">
        <v>0</v>
      </c>
      <c r="M196" s="183">
        <v>0</v>
      </c>
    </row>
    <row r="197" spans="2:13" s="20" customFormat="1" ht="12">
      <c r="B197" s="181" t="s">
        <v>14</v>
      </c>
      <c r="C197" s="182">
        <v>0</v>
      </c>
      <c r="D197" s="182">
        <v>0</v>
      </c>
      <c r="E197" s="183">
        <v>0</v>
      </c>
      <c r="F197" s="183">
        <v>0</v>
      </c>
      <c r="G197" s="183">
        <v>0</v>
      </c>
      <c r="H197" s="183">
        <v>0</v>
      </c>
      <c r="I197" s="183">
        <v>0</v>
      </c>
      <c r="J197" s="183">
        <v>0</v>
      </c>
      <c r="K197" s="183">
        <v>0</v>
      </c>
      <c r="L197" s="183">
        <v>0</v>
      </c>
      <c r="M197" s="183">
        <v>0</v>
      </c>
    </row>
    <row r="198" spans="2:13" s="20" customFormat="1" ht="12">
      <c r="B198" s="181" t="s">
        <v>15</v>
      </c>
      <c r="C198" s="182">
        <v>0</v>
      </c>
      <c r="D198" s="182">
        <v>0</v>
      </c>
      <c r="E198" s="183">
        <v>0</v>
      </c>
      <c r="F198" s="183">
        <v>0</v>
      </c>
      <c r="G198" s="183">
        <v>0</v>
      </c>
      <c r="H198" s="183">
        <v>0</v>
      </c>
      <c r="I198" s="183">
        <v>0</v>
      </c>
      <c r="J198" s="183">
        <v>0</v>
      </c>
      <c r="K198" s="183">
        <v>0</v>
      </c>
      <c r="L198" s="183">
        <v>0</v>
      </c>
      <c r="M198" s="183">
        <v>0</v>
      </c>
    </row>
    <row r="199" spans="2:13" s="20" customFormat="1" ht="12">
      <c r="B199" s="181" t="s">
        <v>16</v>
      </c>
      <c r="C199" s="184">
        <v>0</v>
      </c>
      <c r="D199" s="184">
        <v>0</v>
      </c>
      <c r="E199" s="184">
        <v>0</v>
      </c>
      <c r="F199" s="184">
        <v>0</v>
      </c>
      <c r="G199" s="184">
        <v>0</v>
      </c>
      <c r="H199" s="184">
        <v>0</v>
      </c>
      <c r="I199" s="184">
        <v>0</v>
      </c>
      <c r="J199" s="184">
        <v>0</v>
      </c>
      <c r="K199" s="184">
        <v>0</v>
      </c>
      <c r="L199" s="184">
        <v>0</v>
      </c>
      <c r="M199" s="184">
        <v>0</v>
      </c>
    </row>
    <row r="200" spans="2:13" s="20" customFormat="1" ht="12">
      <c r="B200" s="181" t="s">
        <v>17</v>
      </c>
      <c r="C200" s="182">
        <v>0</v>
      </c>
      <c r="D200" s="182">
        <v>0</v>
      </c>
      <c r="E200" s="183">
        <v>0</v>
      </c>
      <c r="F200" s="183">
        <v>0</v>
      </c>
      <c r="G200" s="183">
        <v>0</v>
      </c>
      <c r="H200" s="183">
        <v>0</v>
      </c>
      <c r="I200" s="183">
        <v>0</v>
      </c>
      <c r="J200" s="183">
        <v>0</v>
      </c>
      <c r="K200" s="183">
        <v>0</v>
      </c>
      <c r="L200" s="183">
        <v>0</v>
      </c>
      <c r="M200" s="183">
        <v>0</v>
      </c>
    </row>
    <row r="201" spans="2:13" s="20" customFormat="1" ht="12">
      <c r="B201" s="181" t="s">
        <v>84</v>
      </c>
      <c r="C201" s="182">
        <v>0</v>
      </c>
      <c r="D201" s="182">
        <v>0</v>
      </c>
      <c r="E201" s="183">
        <v>0</v>
      </c>
      <c r="F201" s="183">
        <v>0</v>
      </c>
      <c r="G201" s="183">
        <v>0</v>
      </c>
      <c r="H201" s="183">
        <v>0</v>
      </c>
      <c r="I201" s="183">
        <v>0</v>
      </c>
      <c r="J201" s="183">
        <v>0</v>
      </c>
      <c r="K201" s="183">
        <v>0</v>
      </c>
      <c r="L201" s="183">
        <v>0</v>
      </c>
      <c r="M201" s="183">
        <v>0</v>
      </c>
    </row>
    <row r="202" spans="2:13" s="20" customFormat="1" ht="12">
      <c r="B202" s="181" t="s">
        <v>19</v>
      </c>
      <c r="C202" s="182">
        <v>0</v>
      </c>
      <c r="D202" s="182">
        <v>0</v>
      </c>
      <c r="E202" s="183">
        <v>0</v>
      </c>
      <c r="F202" s="183">
        <v>0</v>
      </c>
      <c r="G202" s="183">
        <v>0</v>
      </c>
      <c r="H202" s="183">
        <v>0</v>
      </c>
      <c r="I202" s="183">
        <v>0</v>
      </c>
      <c r="J202" s="183">
        <v>0</v>
      </c>
      <c r="K202" s="183">
        <v>0</v>
      </c>
      <c r="L202" s="183">
        <v>0</v>
      </c>
      <c r="M202" s="183">
        <v>0</v>
      </c>
    </row>
    <row r="203" spans="2:13" s="20" customFormat="1" ht="12">
      <c r="B203" s="181" t="s">
        <v>20</v>
      </c>
      <c r="C203" s="182">
        <v>0</v>
      </c>
      <c r="D203" s="182">
        <v>0</v>
      </c>
      <c r="E203" s="183">
        <v>0</v>
      </c>
      <c r="F203" s="183">
        <v>0</v>
      </c>
      <c r="G203" s="183">
        <v>0</v>
      </c>
      <c r="H203" s="183">
        <v>0</v>
      </c>
      <c r="I203" s="183">
        <v>0</v>
      </c>
      <c r="J203" s="183">
        <v>0</v>
      </c>
      <c r="K203" s="183">
        <v>0</v>
      </c>
      <c r="L203" s="183">
        <v>0</v>
      </c>
      <c r="M203" s="183">
        <v>0</v>
      </c>
    </row>
    <row r="204" spans="2:13" s="20" customFormat="1" thickBot="1">
      <c r="B204" s="33"/>
      <c r="C204" s="176"/>
      <c r="D204" s="176">
        <v>0</v>
      </c>
      <c r="E204" s="177"/>
      <c r="F204" s="177"/>
      <c r="G204" s="177"/>
      <c r="H204" s="177"/>
      <c r="I204" s="177"/>
      <c r="J204" s="177"/>
      <c r="K204" s="27"/>
      <c r="L204" s="27"/>
      <c r="M204" s="27"/>
    </row>
    <row r="205" spans="2:13" s="20" customFormat="1" thickTop="1">
      <c r="B205" s="170" t="s">
        <v>21</v>
      </c>
      <c r="C205" s="178">
        <f t="shared" ref="C205:H205" si="8">SUM(C187:C203)</f>
        <v>0</v>
      </c>
      <c r="D205" s="178">
        <f t="shared" si="8"/>
        <v>0</v>
      </c>
      <c r="E205" s="178">
        <f t="shared" si="8"/>
        <v>0</v>
      </c>
      <c r="F205" s="178">
        <f t="shared" si="8"/>
        <v>0</v>
      </c>
      <c r="G205" s="178">
        <f t="shared" si="8"/>
        <v>0</v>
      </c>
      <c r="H205" s="178">
        <f t="shared" si="8"/>
        <v>0</v>
      </c>
      <c r="I205" s="178">
        <f>SUM(I187:I203)</f>
        <v>0</v>
      </c>
      <c r="J205" s="178">
        <f>SUM(J187:J203)</f>
        <v>0</v>
      </c>
      <c r="K205" s="178">
        <f>SUM(K187:K203)</f>
        <v>0</v>
      </c>
      <c r="L205" s="178">
        <f>SUM(L187:L203)</f>
        <v>0</v>
      </c>
      <c r="M205" s="374">
        <f>SUM(M187:M203)</f>
        <v>0</v>
      </c>
    </row>
    <row r="206" spans="2:13">
      <c r="B206" s="208" t="s">
        <v>209</v>
      </c>
    </row>
    <row r="207" spans="2:13">
      <c r="B207" s="227"/>
    </row>
    <row r="208" spans="2:13">
      <c r="B208" s="227"/>
    </row>
    <row r="209" spans="2:13">
      <c r="B209" s="227"/>
    </row>
    <row r="210" spans="2:13">
      <c r="B210" s="227"/>
    </row>
    <row r="211" spans="2:13" s="20" customFormat="1" ht="12">
      <c r="B211" s="228" t="s">
        <v>130</v>
      </c>
      <c r="C211" s="11"/>
      <c r="D211" s="26"/>
      <c r="E211" s="46"/>
      <c r="F211" s="118"/>
      <c r="G211" s="118"/>
      <c r="H211" s="118"/>
      <c r="I211" s="118"/>
      <c r="J211" s="118"/>
      <c r="K211" s="27"/>
    </row>
    <row r="212" spans="2:13" s="20" customFormat="1" ht="12">
      <c r="B212" s="211" t="s">
        <v>78</v>
      </c>
      <c r="C212" s="11"/>
      <c r="D212" s="26"/>
      <c r="E212" s="46"/>
      <c r="F212" s="118"/>
      <c r="G212" s="118"/>
      <c r="H212" s="118"/>
      <c r="I212" s="118"/>
      <c r="J212" s="118"/>
      <c r="K212" s="27"/>
    </row>
    <row r="213" spans="2:13" s="20" customFormat="1" ht="12">
      <c r="B213" s="173" t="s">
        <v>162</v>
      </c>
      <c r="C213" s="174"/>
      <c r="D213" s="223"/>
      <c r="E213" s="46"/>
      <c r="F213" s="118"/>
      <c r="G213" s="118"/>
      <c r="H213" s="118"/>
      <c r="I213" s="118"/>
      <c r="J213" s="118"/>
      <c r="K213" s="27"/>
    </row>
    <row r="214" spans="2:13" s="20" customFormat="1">
      <c r="B214" s="211" t="s">
        <v>2</v>
      </c>
      <c r="C214" s="11"/>
      <c r="D214" s="26"/>
      <c r="E214" s="46"/>
      <c r="F214" s="116"/>
      <c r="G214" s="116"/>
      <c r="H214" s="116" t="s">
        <v>185</v>
      </c>
      <c r="I214" s="116"/>
      <c r="J214" s="116"/>
      <c r="K214" s="27"/>
    </row>
    <row r="215" spans="2:13" s="20" customFormat="1">
      <c r="B215" s="47"/>
      <c r="C215" s="11"/>
      <c r="D215" s="11"/>
      <c r="E215" s="106"/>
      <c r="F215" s="31"/>
      <c r="G215" s="31"/>
      <c r="H215" s="31"/>
      <c r="I215" s="31"/>
      <c r="J215" s="31"/>
      <c r="K215" s="27"/>
    </row>
    <row r="216" spans="2:13" s="20" customFormat="1" ht="12">
      <c r="B216" s="149" t="s">
        <v>148</v>
      </c>
      <c r="C216" s="150">
        <v>2011</v>
      </c>
      <c r="D216" s="150">
        <v>2012</v>
      </c>
      <c r="E216" s="151">
        <v>2013</v>
      </c>
      <c r="F216" s="151">
        <v>2014</v>
      </c>
      <c r="G216" s="151">
        <v>2015</v>
      </c>
      <c r="H216" s="151">
        <v>2016</v>
      </c>
      <c r="I216" s="151">
        <v>2017</v>
      </c>
      <c r="J216" s="151">
        <v>2018</v>
      </c>
      <c r="K216" s="151">
        <v>2019</v>
      </c>
      <c r="L216" s="151">
        <v>2020</v>
      </c>
      <c r="M216" s="373">
        <v>2021</v>
      </c>
    </row>
    <row r="217" spans="2:13" s="20" customFormat="1" ht="12">
      <c r="B217" s="179" t="s">
        <v>4</v>
      </c>
      <c r="C217" s="180">
        <v>0</v>
      </c>
      <c r="D217" s="180">
        <v>0</v>
      </c>
      <c r="E217" s="180">
        <v>0</v>
      </c>
      <c r="F217" s="180">
        <v>0</v>
      </c>
      <c r="G217" s="180">
        <v>0</v>
      </c>
      <c r="H217" s="180">
        <v>0</v>
      </c>
      <c r="I217" s="180">
        <v>557056.49600000004</v>
      </c>
      <c r="J217" s="180">
        <v>0</v>
      </c>
      <c r="K217" s="180">
        <v>102199.27399999999</v>
      </c>
      <c r="L217" s="180">
        <v>30239.829000000002</v>
      </c>
      <c r="M217" s="180">
        <v>0</v>
      </c>
    </row>
    <row r="218" spans="2:13" s="20" customFormat="1" ht="12">
      <c r="B218" s="181" t="s">
        <v>6</v>
      </c>
      <c r="C218" s="182">
        <v>5288</v>
      </c>
      <c r="D218" s="182">
        <v>65790</v>
      </c>
      <c r="E218" s="183">
        <v>16273</v>
      </c>
      <c r="F218" s="183">
        <v>820172</v>
      </c>
      <c r="G218" s="183">
        <v>1299178.175</v>
      </c>
      <c r="H218" s="183">
        <v>360880.717</v>
      </c>
      <c r="I218" s="183">
        <v>28473.63</v>
      </c>
      <c r="J218" s="183">
        <v>145945.03099999999</v>
      </c>
      <c r="K218" s="183">
        <v>1135</v>
      </c>
      <c r="L218" s="183">
        <v>117942.018</v>
      </c>
      <c r="M218" s="183">
        <v>1585818.8599999996</v>
      </c>
    </row>
    <row r="219" spans="2:13" s="20" customFormat="1" ht="12">
      <c r="B219" s="181" t="s">
        <v>7</v>
      </c>
      <c r="C219" s="182">
        <v>881947</v>
      </c>
      <c r="D219" s="182">
        <v>48834.434000000001</v>
      </c>
      <c r="E219" s="183">
        <v>5071.5</v>
      </c>
      <c r="F219" s="183">
        <v>19428.5</v>
      </c>
      <c r="G219" s="183">
        <v>11428.958000000001</v>
      </c>
      <c r="H219" s="183">
        <v>0</v>
      </c>
      <c r="I219" s="183">
        <v>363587.125</v>
      </c>
      <c r="J219" s="183">
        <v>74891.278000000006</v>
      </c>
      <c r="K219" s="183">
        <v>20607.740000000002</v>
      </c>
      <c r="L219" s="183">
        <v>329977.75599999999</v>
      </c>
      <c r="M219" s="183">
        <v>1695</v>
      </c>
    </row>
    <row r="220" spans="2:13" s="20" customFormat="1" ht="12">
      <c r="B220" s="181" t="s">
        <v>8</v>
      </c>
      <c r="C220" s="182">
        <v>28401</v>
      </c>
      <c r="D220" s="182">
        <v>1507</v>
      </c>
      <c r="E220" s="183">
        <v>11652</v>
      </c>
      <c r="F220" s="183">
        <v>7768</v>
      </c>
      <c r="G220" s="183">
        <v>5551</v>
      </c>
      <c r="H220" s="183">
        <v>0</v>
      </c>
      <c r="I220" s="183">
        <v>0</v>
      </c>
      <c r="J220" s="183">
        <v>226619.34400000001</v>
      </c>
      <c r="K220" s="183">
        <v>751877.06700000004</v>
      </c>
      <c r="L220" s="183">
        <v>12766.189</v>
      </c>
      <c r="M220" s="183">
        <v>0</v>
      </c>
    </row>
    <row r="221" spans="2:13" s="20" customFormat="1" ht="12">
      <c r="B221" s="181" t="s">
        <v>9</v>
      </c>
      <c r="C221" s="182">
        <v>0</v>
      </c>
      <c r="D221" s="182">
        <v>2357</v>
      </c>
      <c r="E221" s="183">
        <v>8653</v>
      </c>
      <c r="F221" s="183">
        <v>2066</v>
      </c>
      <c r="G221" s="183">
        <v>10497</v>
      </c>
      <c r="H221" s="183">
        <v>0</v>
      </c>
      <c r="I221" s="183">
        <v>0</v>
      </c>
      <c r="J221" s="183">
        <v>76293.27</v>
      </c>
      <c r="K221" s="183">
        <v>3150</v>
      </c>
      <c r="L221" s="183">
        <v>23600</v>
      </c>
      <c r="M221" s="183">
        <v>35905.760000000002</v>
      </c>
    </row>
    <row r="222" spans="2:13" s="20" customFormat="1" ht="12">
      <c r="B222" s="181" t="s">
        <v>10</v>
      </c>
      <c r="C222" s="182">
        <v>10645</v>
      </c>
      <c r="D222" s="182">
        <v>54824.5</v>
      </c>
      <c r="E222" s="183">
        <v>67121.5</v>
      </c>
      <c r="F222" s="183">
        <v>25576</v>
      </c>
      <c r="G222" s="183">
        <v>166508.462</v>
      </c>
      <c r="H222" s="183">
        <v>4005722.034</v>
      </c>
      <c r="I222" s="183">
        <v>3029303.88</v>
      </c>
      <c r="J222" s="183">
        <v>703344.01</v>
      </c>
      <c r="K222" s="183">
        <v>73903.824000000008</v>
      </c>
      <c r="L222" s="183">
        <v>295247.21499999997</v>
      </c>
      <c r="M222" s="183">
        <v>1239049.8900000001</v>
      </c>
    </row>
    <row r="223" spans="2:13" s="20" customFormat="1" ht="12">
      <c r="B223" s="181" t="s">
        <v>11</v>
      </c>
      <c r="C223" s="182">
        <v>34600</v>
      </c>
      <c r="D223" s="182">
        <v>182269.916</v>
      </c>
      <c r="E223" s="183">
        <v>224688.85500000001</v>
      </c>
      <c r="F223" s="183">
        <v>1243278.578</v>
      </c>
      <c r="G223" s="183">
        <v>3052810.3730000001</v>
      </c>
      <c r="H223" s="183">
        <v>7497918.1840000004</v>
      </c>
      <c r="I223" s="183">
        <v>4582766.6960000005</v>
      </c>
      <c r="J223" s="183">
        <v>417088.152</v>
      </c>
      <c r="K223" s="183">
        <v>1213566.764</v>
      </c>
      <c r="L223" s="183">
        <v>1588974.973</v>
      </c>
      <c r="M223" s="183">
        <v>1798818.9100000001</v>
      </c>
    </row>
    <row r="224" spans="2:13" s="20" customFormat="1" ht="12">
      <c r="B224" s="181" t="s">
        <v>12</v>
      </c>
      <c r="C224" s="182">
        <v>44333</v>
      </c>
      <c r="D224" s="182">
        <v>37540.960999999996</v>
      </c>
      <c r="E224" s="183">
        <v>22124</v>
      </c>
      <c r="F224" s="183">
        <v>2947915.236</v>
      </c>
      <c r="G224" s="183">
        <v>2190200.446</v>
      </c>
      <c r="H224" s="183">
        <v>75883.59</v>
      </c>
      <c r="I224" s="183">
        <v>0</v>
      </c>
      <c r="J224" s="183">
        <v>0</v>
      </c>
      <c r="K224" s="183">
        <v>0</v>
      </c>
      <c r="L224" s="183">
        <v>8796.32</v>
      </c>
      <c r="M224" s="183">
        <v>15363.16</v>
      </c>
    </row>
    <row r="225" spans="2:13" s="20" customFormat="1" ht="12">
      <c r="B225" s="181" t="s">
        <v>13</v>
      </c>
      <c r="C225" s="182">
        <v>1237155</v>
      </c>
      <c r="D225" s="182">
        <v>29207.98</v>
      </c>
      <c r="E225" s="183">
        <v>134731.182</v>
      </c>
      <c r="F225" s="183">
        <v>688228.34299999999</v>
      </c>
      <c r="G225" s="183">
        <v>487603.08399999997</v>
      </c>
      <c r="H225" s="183">
        <v>1803408.2009999999</v>
      </c>
      <c r="I225" s="183">
        <v>301542.81</v>
      </c>
      <c r="J225" s="183">
        <v>14652.509</v>
      </c>
      <c r="K225" s="183">
        <v>2156.4409999999998</v>
      </c>
      <c r="L225" s="183">
        <v>901353.86599999992</v>
      </c>
      <c r="M225" s="183">
        <v>1281043.58</v>
      </c>
    </row>
    <row r="226" spans="2:13" s="20" customFormat="1" ht="12">
      <c r="B226" s="181" t="s">
        <v>608</v>
      </c>
      <c r="C226" s="182">
        <v>0</v>
      </c>
      <c r="D226" s="182">
        <v>0</v>
      </c>
      <c r="E226" s="182">
        <v>0</v>
      </c>
      <c r="F226" s="182">
        <v>0</v>
      </c>
      <c r="G226" s="182">
        <v>0</v>
      </c>
      <c r="H226" s="182">
        <v>0</v>
      </c>
      <c r="I226" s="182">
        <v>0</v>
      </c>
      <c r="J226" s="182">
        <v>0</v>
      </c>
      <c r="K226" s="183">
        <v>0</v>
      </c>
      <c r="L226" s="183">
        <v>0</v>
      </c>
      <c r="M226" s="183">
        <v>0</v>
      </c>
    </row>
    <row r="227" spans="2:13" s="20" customFormat="1" ht="12">
      <c r="B227" s="181" t="s">
        <v>14</v>
      </c>
      <c r="C227" s="182">
        <v>264787</v>
      </c>
      <c r="D227" s="182">
        <v>53260.04</v>
      </c>
      <c r="E227" s="183">
        <v>20866.16</v>
      </c>
      <c r="F227" s="183">
        <v>1595778.1240000001</v>
      </c>
      <c r="G227" s="183">
        <v>453917.97</v>
      </c>
      <c r="H227" s="183">
        <v>2158160.3289999999</v>
      </c>
      <c r="I227" s="183">
        <v>1184061.6059999999</v>
      </c>
      <c r="J227" s="183">
        <v>99247.17</v>
      </c>
      <c r="K227" s="183">
        <v>0</v>
      </c>
      <c r="L227" s="183">
        <v>1778626.666</v>
      </c>
      <c r="M227" s="183">
        <v>159457.46</v>
      </c>
    </row>
    <row r="228" spans="2:13" s="20" customFormat="1" ht="12">
      <c r="B228" s="181" t="s">
        <v>15</v>
      </c>
      <c r="C228" s="182">
        <v>5400</v>
      </c>
      <c r="D228" s="182">
        <v>5256</v>
      </c>
      <c r="E228" s="183">
        <v>394684.52399999998</v>
      </c>
      <c r="F228" s="183">
        <v>112513.947</v>
      </c>
      <c r="G228" s="183">
        <v>106902</v>
      </c>
      <c r="H228" s="183">
        <v>272167.59100000001</v>
      </c>
      <c r="I228" s="183">
        <v>418793.38799999998</v>
      </c>
      <c r="J228" s="183">
        <v>26953</v>
      </c>
      <c r="K228" s="183">
        <v>0</v>
      </c>
      <c r="L228" s="183">
        <v>628596.73300000001</v>
      </c>
      <c r="M228" s="183">
        <v>41376.969999999994</v>
      </c>
    </row>
    <row r="229" spans="2:13" s="20" customFormat="1" ht="12">
      <c r="B229" s="181" t="s">
        <v>16</v>
      </c>
      <c r="C229" s="184">
        <v>17705</v>
      </c>
      <c r="D229" s="184">
        <v>4693</v>
      </c>
      <c r="E229" s="184">
        <v>7502</v>
      </c>
      <c r="F229" s="184">
        <v>16000</v>
      </c>
      <c r="G229" s="184">
        <v>0</v>
      </c>
      <c r="H229" s="184">
        <v>2000</v>
      </c>
      <c r="I229" s="184">
        <v>30052</v>
      </c>
      <c r="J229" s="184">
        <v>17465</v>
      </c>
      <c r="K229" s="184">
        <v>0</v>
      </c>
      <c r="L229" s="184">
        <v>21979.131000000001</v>
      </c>
      <c r="M229" s="184">
        <v>542083.18999999994</v>
      </c>
    </row>
    <row r="230" spans="2:13" s="20" customFormat="1" ht="12">
      <c r="B230" s="181" t="s">
        <v>17</v>
      </c>
      <c r="C230" s="182">
        <v>749164</v>
      </c>
      <c r="D230" s="182">
        <v>16668.775000000001</v>
      </c>
      <c r="E230" s="183">
        <v>195625.56299999999</v>
      </c>
      <c r="F230" s="183">
        <v>1063048.7790000001</v>
      </c>
      <c r="G230" s="183">
        <v>482610.88699999999</v>
      </c>
      <c r="H230" s="183">
        <v>197143.826</v>
      </c>
      <c r="I230" s="183">
        <v>3050069.8840000001</v>
      </c>
      <c r="J230" s="183">
        <v>959030.505</v>
      </c>
      <c r="K230" s="183">
        <v>12012</v>
      </c>
      <c r="L230" s="183">
        <v>360921.13699999999</v>
      </c>
      <c r="M230" s="183">
        <v>13816</v>
      </c>
    </row>
    <row r="231" spans="2:13" s="20" customFormat="1" ht="12">
      <c r="B231" s="181" t="s">
        <v>84</v>
      </c>
      <c r="C231" s="182">
        <v>0</v>
      </c>
      <c r="D231" s="182">
        <v>0</v>
      </c>
      <c r="E231" s="183">
        <v>0</v>
      </c>
      <c r="F231" s="183">
        <v>0</v>
      </c>
      <c r="G231" s="183">
        <v>0</v>
      </c>
      <c r="H231" s="183">
        <v>0</v>
      </c>
      <c r="I231" s="183">
        <v>0</v>
      </c>
      <c r="J231" s="183">
        <v>0</v>
      </c>
      <c r="K231" s="183">
        <v>0</v>
      </c>
      <c r="L231" s="183">
        <v>0</v>
      </c>
      <c r="M231" s="183">
        <v>0</v>
      </c>
    </row>
    <row r="232" spans="2:13" s="20" customFormat="1" ht="12">
      <c r="B232" s="181" t="s">
        <v>19</v>
      </c>
      <c r="C232" s="182">
        <v>0</v>
      </c>
      <c r="D232" s="182">
        <v>20863.5</v>
      </c>
      <c r="E232" s="183">
        <v>8997</v>
      </c>
      <c r="F232" s="183">
        <v>17146.5</v>
      </c>
      <c r="G232" s="183">
        <v>0</v>
      </c>
      <c r="H232" s="183">
        <v>7350</v>
      </c>
      <c r="I232" s="183">
        <v>961070.18200000003</v>
      </c>
      <c r="J232" s="183">
        <v>72239.269</v>
      </c>
      <c r="K232" s="183">
        <v>3028</v>
      </c>
      <c r="L232" s="183">
        <v>0</v>
      </c>
      <c r="M232" s="183">
        <v>42871.88</v>
      </c>
    </row>
    <row r="233" spans="2:13" s="20" customFormat="1" ht="12">
      <c r="B233" s="181" t="s">
        <v>20</v>
      </c>
      <c r="C233" s="182">
        <v>0</v>
      </c>
      <c r="D233" s="182">
        <v>0</v>
      </c>
      <c r="E233" s="183">
        <v>0</v>
      </c>
      <c r="F233" s="183">
        <v>0</v>
      </c>
      <c r="G233" s="183">
        <v>568101.32999999996</v>
      </c>
      <c r="H233" s="183">
        <v>0</v>
      </c>
      <c r="I233" s="183">
        <v>0</v>
      </c>
      <c r="J233" s="183">
        <v>22843.978999999999</v>
      </c>
      <c r="K233" s="183">
        <v>0</v>
      </c>
      <c r="L233" s="183">
        <v>2389141.4509999999</v>
      </c>
      <c r="M233" s="183">
        <v>0</v>
      </c>
    </row>
    <row r="234" spans="2:13" s="20" customFormat="1" thickBot="1">
      <c r="B234" s="33"/>
      <c r="C234" s="176"/>
      <c r="D234" s="176"/>
      <c r="E234" s="177"/>
      <c r="F234" s="177"/>
      <c r="G234" s="177"/>
      <c r="H234" s="177"/>
      <c r="I234" s="177"/>
      <c r="J234" s="177"/>
      <c r="K234" s="27"/>
      <c r="L234" s="27"/>
      <c r="M234" s="27"/>
    </row>
    <row r="235" spans="2:13" s="20" customFormat="1" thickTop="1">
      <c r="B235" s="170" t="s">
        <v>21</v>
      </c>
      <c r="C235" s="178">
        <f t="shared" ref="C235:H235" si="9">SUM(C217:C233)</f>
        <v>3279425</v>
      </c>
      <c r="D235" s="178">
        <f t="shared" si="9"/>
        <v>523073.10599999997</v>
      </c>
      <c r="E235" s="178">
        <f t="shared" si="9"/>
        <v>1117990.284</v>
      </c>
      <c r="F235" s="178">
        <f t="shared" si="9"/>
        <v>8558920.0069999993</v>
      </c>
      <c r="G235" s="178">
        <f t="shared" si="9"/>
        <v>8835309.6850000005</v>
      </c>
      <c r="H235" s="178">
        <f t="shared" si="9"/>
        <v>16380634.471999999</v>
      </c>
      <c r="I235" s="178">
        <f>SUM(I217:I233)</f>
        <v>14506777.697000001</v>
      </c>
      <c r="J235" s="178">
        <f>SUM(J217:J233)</f>
        <v>2856612.517</v>
      </c>
      <c r="K235" s="178">
        <f>SUM(K217:K233)</f>
        <v>2183636.11</v>
      </c>
      <c r="L235" s="178">
        <f>SUM(L217:L233)</f>
        <v>8488163.284</v>
      </c>
      <c r="M235" s="374">
        <f>SUM(M217:M233)</f>
        <v>6757300.6599999992</v>
      </c>
    </row>
    <row r="236" spans="2:13">
      <c r="B236" s="208" t="s">
        <v>209</v>
      </c>
    </row>
    <row r="237" spans="2:13">
      <c r="B237" s="213"/>
    </row>
    <row r="238" spans="2:13">
      <c r="B238" s="227"/>
    </row>
    <row r="239" spans="2:13">
      <c r="B239" s="227"/>
    </row>
    <row r="240" spans="2:13">
      <c r="B240" s="227"/>
    </row>
    <row r="241" spans="2:13" s="20" customFormat="1" ht="12">
      <c r="B241" s="228" t="s">
        <v>131</v>
      </c>
      <c r="C241" s="11"/>
      <c r="D241" s="26"/>
      <c r="E241" s="46"/>
      <c r="F241" s="118"/>
      <c r="G241" s="118"/>
      <c r="H241" s="118"/>
      <c r="I241" s="118"/>
      <c r="J241" s="118"/>
      <c r="K241" s="27"/>
    </row>
    <row r="242" spans="2:13" s="20" customFormat="1" ht="12">
      <c r="B242" s="211" t="s">
        <v>78</v>
      </c>
      <c r="C242" s="11"/>
      <c r="D242" s="26"/>
      <c r="E242" s="46"/>
      <c r="F242" s="118"/>
      <c r="G242" s="118"/>
      <c r="H242" s="118"/>
      <c r="I242" s="118"/>
      <c r="J242" s="118"/>
      <c r="K242" s="27"/>
    </row>
    <row r="243" spans="2:13" s="20" customFormat="1" ht="12">
      <c r="B243" s="173" t="s">
        <v>163</v>
      </c>
      <c r="C243" s="174"/>
      <c r="D243" s="223"/>
      <c r="E243" s="46"/>
      <c r="F243" s="118"/>
      <c r="G243" s="118"/>
      <c r="H243" s="118"/>
      <c r="I243" s="118"/>
      <c r="J243" s="118"/>
      <c r="K243" s="27"/>
    </row>
    <row r="244" spans="2:13" s="20" customFormat="1">
      <c r="B244" s="211" t="s">
        <v>2</v>
      </c>
      <c r="C244" s="11"/>
      <c r="D244" s="26"/>
      <c r="E244" s="46"/>
      <c r="F244" s="116"/>
      <c r="G244" s="116"/>
      <c r="H244" s="116" t="s">
        <v>185</v>
      </c>
      <c r="I244" s="116"/>
      <c r="J244" s="116"/>
      <c r="K244" s="27"/>
    </row>
    <row r="245" spans="2:13" s="20" customFormat="1">
      <c r="B245" s="47"/>
      <c r="C245" s="11"/>
      <c r="D245" s="11"/>
      <c r="E245" s="106"/>
      <c r="F245" s="31"/>
      <c r="G245" s="31"/>
      <c r="H245" s="31"/>
      <c r="I245" s="31"/>
      <c r="J245" s="31"/>
      <c r="K245" s="27"/>
    </row>
    <row r="246" spans="2:13" s="20" customFormat="1" ht="12">
      <c r="B246" s="149" t="s">
        <v>148</v>
      </c>
      <c r="C246" s="150">
        <v>2011</v>
      </c>
      <c r="D246" s="150">
        <v>2012</v>
      </c>
      <c r="E246" s="151">
        <v>2013</v>
      </c>
      <c r="F246" s="151">
        <v>2014</v>
      </c>
      <c r="G246" s="151">
        <v>2015</v>
      </c>
      <c r="H246" s="151">
        <v>2016</v>
      </c>
      <c r="I246" s="151">
        <v>2017</v>
      </c>
      <c r="J246" s="151">
        <v>2018</v>
      </c>
      <c r="K246" s="151">
        <v>2019</v>
      </c>
      <c r="L246" s="151">
        <v>2020</v>
      </c>
      <c r="M246" s="373">
        <v>2021</v>
      </c>
    </row>
    <row r="247" spans="2:13" s="20" customFormat="1" ht="12">
      <c r="B247" s="179" t="s">
        <v>4</v>
      </c>
      <c r="C247" s="180">
        <v>0</v>
      </c>
      <c r="D247" s="180">
        <v>0</v>
      </c>
      <c r="E247" s="180">
        <v>0</v>
      </c>
      <c r="F247" s="180">
        <v>0</v>
      </c>
      <c r="G247" s="180">
        <v>0</v>
      </c>
      <c r="H247" s="180">
        <v>0</v>
      </c>
      <c r="I247" s="180">
        <v>0</v>
      </c>
      <c r="J247" s="180">
        <v>0</v>
      </c>
      <c r="K247" s="180">
        <v>0</v>
      </c>
      <c r="L247" s="180">
        <v>0</v>
      </c>
      <c r="M247" s="180">
        <v>0</v>
      </c>
    </row>
    <row r="248" spans="2:13" s="20" customFormat="1" ht="12">
      <c r="B248" s="181" t="s">
        <v>6</v>
      </c>
      <c r="C248" s="182">
        <v>0</v>
      </c>
      <c r="D248" s="182">
        <v>0</v>
      </c>
      <c r="E248" s="183">
        <v>0</v>
      </c>
      <c r="F248" s="183">
        <v>0</v>
      </c>
      <c r="G248" s="183">
        <v>0</v>
      </c>
      <c r="H248" s="183">
        <v>0</v>
      </c>
      <c r="I248" s="183">
        <v>0</v>
      </c>
      <c r="J248" s="183">
        <v>0</v>
      </c>
      <c r="K248" s="183">
        <v>0</v>
      </c>
      <c r="L248" s="183">
        <v>0</v>
      </c>
      <c r="M248" s="183">
        <v>0</v>
      </c>
    </row>
    <row r="249" spans="2:13" s="20" customFormat="1" ht="12">
      <c r="B249" s="181" t="s">
        <v>7</v>
      </c>
      <c r="C249" s="182">
        <v>0</v>
      </c>
      <c r="D249" s="182">
        <v>0</v>
      </c>
      <c r="E249" s="183">
        <v>0</v>
      </c>
      <c r="F249" s="183">
        <v>0</v>
      </c>
      <c r="G249" s="183">
        <v>0</v>
      </c>
      <c r="H249" s="183">
        <v>0</v>
      </c>
      <c r="I249" s="183">
        <v>0</v>
      </c>
      <c r="J249" s="183">
        <v>0</v>
      </c>
      <c r="K249" s="183">
        <v>0</v>
      </c>
      <c r="L249" s="183">
        <v>0</v>
      </c>
      <c r="M249" s="183">
        <v>0</v>
      </c>
    </row>
    <row r="250" spans="2:13" s="20" customFormat="1" ht="12">
      <c r="B250" s="181" t="s">
        <v>8</v>
      </c>
      <c r="C250" s="182">
        <v>0</v>
      </c>
      <c r="D250" s="182">
        <v>0</v>
      </c>
      <c r="E250" s="183">
        <v>0</v>
      </c>
      <c r="F250" s="183">
        <v>0</v>
      </c>
      <c r="G250" s="183">
        <v>0</v>
      </c>
      <c r="H250" s="183">
        <v>0</v>
      </c>
      <c r="I250" s="183">
        <v>0</v>
      </c>
      <c r="J250" s="183">
        <v>0</v>
      </c>
      <c r="K250" s="183">
        <v>0</v>
      </c>
      <c r="L250" s="183">
        <v>0</v>
      </c>
      <c r="M250" s="183">
        <v>0</v>
      </c>
    </row>
    <row r="251" spans="2:13" s="20" customFormat="1" ht="12">
      <c r="B251" s="181" t="s">
        <v>9</v>
      </c>
      <c r="C251" s="182">
        <v>0</v>
      </c>
      <c r="D251" s="182">
        <v>0</v>
      </c>
      <c r="E251" s="183">
        <v>0</v>
      </c>
      <c r="F251" s="183">
        <v>0</v>
      </c>
      <c r="G251" s="183">
        <v>0</v>
      </c>
      <c r="H251" s="183">
        <v>0</v>
      </c>
      <c r="I251" s="183">
        <v>0</v>
      </c>
      <c r="J251" s="183">
        <v>0</v>
      </c>
      <c r="K251" s="183">
        <v>0</v>
      </c>
      <c r="L251" s="183">
        <v>0</v>
      </c>
      <c r="M251" s="183">
        <v>0</v>
      </c>
    </row>
    <row r="252" spans="2:13" s="20" customFormat="1" ht="12">
      <c r="B252" s="181" t="s">
        <v>10</v>
      </c>
      <c r="C252" s="182">
        <v>0</v>
      </c>
      <c r="D252" s="182">
        <v>0</v>
      </c>
      <c r="E252" s="183">
        <v>0</v>
      </c>
      <c r="F252" s="183">
        <v>0</v>
      </c>
      <c r="G252" s="183">
        <v>0</v>
      </c>
      <c r="H252" s="183">
        <v>0</v>
      </c>
      <c r="I252" s="183">
        <v>0</v>
      </c>
      <c r="J252" s="183">
        <v>0</v>
      </c>
      <c r="K252" s="183">
        <v>0</v>
      </c>
      <c r="L252" s="183">
        <v>0</v>
      </c>
      <c r="M252" s="183">
        <v>0</v>
      </c>
    </row>
    <row r="253" spans="2:13" s="20" customFormat="1" ht="12">
      <c r="B253" s="181" t="s">
        <v>11</v>
      </c>
      <c r="C253" s="182">
        <v>0</v>
      </c>
      <c r="D253" s="182">
        <v>0</v>
      </c>
      <c r="E253" s="183">
        <v>0</v>
      </c>
      <c r="F253" s="183">
        <v>302766</v>
      </c>
      <c r="G253" s="183">
        <v>0</v>
      </c>
      <c r="H253" s="183">
        <v>0</v>
      </c>
      <c r="I253" s="183">
        <v>0</v>
      </c>
      <c r="J253" s="183">
        <v>138704.19399999999</v>
      </c>
      <c r="K253" s="183">
        <v>0</v>
      </c>
      <c r="L253" s="183">
        <v>917104.30300000007</v>
      </c>
      <c r="M253" s="183">
        <v>0</v>
      </c>
    </row>
    <row r="254" spans="2:13" s="20" customFormat="1" ht="12">
      <c r="B254" s="181" t="s">
        <v>12</v>
      </c>
      <c r="C254" s="182">
        <v>0</v>
      </c>
      <c r="D254" s="182">
        <v>0</v>
      </c>
      <c r="E254" s="183">
        <v>0</v>
      </c>
      <c r="F254" s="183">
        <v>0</v>
      </c>
      <c r="G254" s="183">
        <v>0</v>
      </c>
      <c r="H254" s="183">
        <v>0</v>
      </c>
      <c r="I254" s="183">
        <v>0</v>
      </c>
      <c r="J254" s="183">
        <v>0</v>
      </c>
      <c r="K254" s="183">
        <v>0</v>
      </c>
      <c r="L254" s="183">
        <v>0</v>
      </c>
      <c r="M254" s="183">
        <v>0</v>
      </c>
    </row>
    <row r="255" spans="2:13" s="20" customFormat="1" ht="12">
      <c r="B255" s="181" t="s">
        <v>13</v>
      </c>
      <c r="C255" s="182">
        <v>0</v>
      </c>
      <c r="D255" s="182">
        <v>0</v>
      </c>
      <c r="E255" s="183">
        <v>0</v>
      </c>
      <c r="F255" s="183">
        <v>0</v>
      </c>
      <c r="G255" s="183">
        <v>0</v>
      </c>
      <c r="H255" s="183">
        <v>0</v>
      </c>
      <c r="I255" s="183">
        <v>0</v>
      </c>
      <c r="J255" s="183">
        <v>0</v>
      </c>
      <c r="K255" s="183">
        <v>0</v>
      </c>
      <c r="L255" s="183">
        <v>0</v>
      </c>
      <c r="M255" s="183">
        <v>0</v>
      </c>
    </row>
    <row r="256" spans="2:13" s="20" customFormat="1" ht="12">
      <c r="B256" s="181" t="s">
        <v>608</v>
      </c>
      <c r="C256" s="182"/>
      <c r="D256" s="182"/>
      <c r="E256" s="183"/>
      <c r="F256" s="183"/>
      <c r="G256" s="183"/>
      <c r="H256" s="183"/>
      <c r="I256" s="183"/>
      <c r="J256" s="183"/>
      <c r="K256" s="183">
        <v>0</v>
      </c>
      <c r="L256" s="183">
        <v>0</v>
      </c>
      <c r="M256" s="183">
        <v>0</v>
      </c>
    </row>
    <row r="257" spans="2:13" s="20" customFormat="1" ht="12">
      <c r="B257" s="181" t="s">
        <v>14</v>
      </c>
      <c r="C257" s="182">
        <v>0</v>
      </c>
      <c r="D257" s="182">
        <v>0</v>
      </c>
      <c r="E257" s="183">
        <v>0</v>
      </c>
      <c r="F257" s="183">
        <v>0</v>
      </c>
      <c r="G257" s="183">
        <v>0</v>
      </c>
      <c r="H257" s="183">
        <v>0</v>
      </c>
      <c r="I257" s="183">
        <v>0</v>
      </c>
      <c r="J257" s="183">
        <v>0</v>
      </c>
      <c r="K257" s="183">
        <v>0</v>
      </c>
      <c r="L257" s="183">
        <v>0</v>
      </c>
      <c r="M257" s="183">
        <v>0</v>
      </c>
    </row>
    <row r="258" spans="2:13" s="20" customFormat="1" ht="12">
      <c r="B258" s="181" t="s">
        <v>15</v>
      </c>
      <c r="C258" s="182">
        <v>0</v>
      </c>
      <c r="D258" s="182">
        <v>0</v>
      </c>
      <c r="E258" s="183">
        <v>0</v>
      </c>
      <c r="F258" s="183">
        <v>0</v>
      </c>
      <c r="G258" s="183">
        <v>0</v>
      </c>
      <c r="H258" s="183">
        <v>0</v>
      </c>
      <c r="I258" s="183">
        <v>0</v>
      </c>
      <c r="J258" s="183">
        <v>0</v>
      </c>
      <c r="K258" s="183">
        <v>0</v>
      </c>
      <c r="L258" s="183">
        <v>0</v>
      </c>
      <c r="M258" s="183">
        <v>0</v>
      </c>
    </row>
    <row r="259" spans="2:13" s="20" customFormat="1" ht="12">
      <c r="B259" s="181" t="s">
        <v>16</v>
      </c>
      <c r="C259" s="184">
        <v>0</v>
      </c>
      <c r="D259" s="184">
        <v>0</v>
      </c>
      <c r="E259" s="184">
        <v>0</v>
      </c>
      <c r="F259" s="184">
        <v>0</v>
      </c>
      <c r="G259" s="184">
        <v>0</v>
      </c>
      <c r="H259" s="184">
        <v>0</v>
      </c>
      <c r="I259" s="184">
        <v>0</v>
      </c>
      <c r="J259" s="184">
        <v>0</v>
      </c>
      <c r="K259" s="184">
        <v>0</v>
      </c>
      <c r="L259" s="184">
        <v>0</v>
      </c>
      <c r="M259" s="184">
        <v>0</v>
      </c>
    </row>
    <row r="260" spans="2:13" s="20" customFormat="1" ht="12">
      <c r="B260" s="181" t="s">
        <v>17</v>
      </c>
      <c r="C260" s="182">
        <v>0</v>
      </c>
      <c r="D260" s="182">
        <v>0</v>
      </c>
      <c r="E260" s="183">
        <v>0</v>
      </c>
      <c r="F260" s="183">
        <v>0</v>
      </c>
      <c r="G260" s="183">
        <v>0</v>
      </c>
      <c r="H260" s="183">
        <v>0</v>
      </c>
      <c r="I260" s="183">
        <v>0</v>
      </c>
      <c r="J260" s="183">
        <v>0</v>
      </c>
      <c r="K260" s="183">
        <v>0</v>
      </c>
      <c r="L260" s="183">
        <v>0</v>
      </c>
      <c r="M260" s="183">
        <v>0</v>
      </c>
    </row>
    <row r="261" spans="2:13" s="20" customFormat="1" ht="12">
      <c r="B261" s="181" t="s">
        <v>84</v>
      </c>
      <c r="C261" s="182">
        <v>0</v>
      </c>
      <c r="D261" s="182">
        <v>0</v>
      </c>
      <c r="E261" s="183">
        <v>0</v>
      </c>
      <c r="F261" s="183">
        <v>0</v>
      </c>
      <c r="G261" s="183">
        <v>0</v>
      </c>
      <c r="H261" s="183">
        <v>0</v>
      </c>
      <c r="I261" s="183">
        <v>0</v>
      </c>
      <c r="J261" s="183">
        <v>0</v>
      </c>
      <c r="K261" s="183">
        <v>0</v>
      </c>
      <c r="L261" s="183">
        <v>0</v>
      </c>
      <c r="M261" s="183">
        <v>0</v>
      </c>
    </row>
    <row r="262" spans="2:13" s="20" customFormat="1" ht="12">
      <c r="B262" s="181" t="s">
        <v>19</v>
      </c>
      <c r="C262" s="182">
        <v>0</v>
      </c>
      <c r="D262" s="182">
        <v>0</v>
      </c>
      <c r="E262" s="183">
        <v>0</v>
      </c>
      <c r="F262" s="183">
        <v>0</v>
      </c>
      <c r="G262" s="183">
        <v>0</v>
      </c>
      <c r="H262" s="183">
        <v>0</v>
      </c>
      <c r="I262" s="183">
        <v>0</v>
      </c>
      <c r="J262" s="183">
        <v>0</v>
      </c>
      <c r="K262" s="183">
        <v>0</v>
      </c>
      <c r="L262" s="183">
        <v>0</v>
      </c>
      <c r="M262" s="183">
        <v>0</v>
      </c>
    </row>
    <row r="263" spans="2:13" s="20" customFormat="1" ht="12">
      <c r="B263" s="181" t="s">
        <v>20</v>
      </c>
      <c r="C263" s="182">
        <v>0</v>
      </c>
      <c r="D263" s="182">
        <v>0</v>
      </c>
      <c r="E263" s="183">
        <v>0</v>
      </c>
      <c r="F263" s="183">
        <v>0</v>
      </c>
      <c r="G263" s="183">
        <v>1125977.5379999999</v>
      </c>
      <c r="H263" s="183">
        <v>200788.652</v>
      </c>
      <c r="I263" s="183">
        <v>175043.37299999999</v>
      </c>
      <c r="J263" s="183">
        <v>187628.95800000001</v>
      </c>
      <c r="K263" s="183">
        <v>301307.24800000002</v>
      </c>
      <c r="L263" s="183">
        <v>0</v>
      </c>
      <c r="M263" s="183">
        <v>0</v>
      </c>
    </row>
    <row r="264" spans="2:13" s="20" customFormat="1" thickBot="1">
      <c r="B264" s="33"/>
      <c r="C264" s="176"/>
      <c r="D264" s="176">
        <v>0</v>
      </c>
      <c r="E264" s="177"/>
      <c r="F264" s="177"/>
      <c r="G264" s="177"/>
      <c r="H264" s="177"/>
      <c r="I264" s="177"/>
      <c r="J264" s="177"/>
      <c r="K264" s="27"/>
      <c r="L264" s="27"/>
      <c r="M264" s="27"/>
    </row>
    <row r="265" spans="2:13" s="20" customFormat="1" thickTop="1">
      <c r="B265" s="170" t="s">
        <v>21</v>
      </c>
      <c r="C265" s="178">
        <f t="shared" ref="C265:H265" si="10">SUM(C247:C263)</f>
        <v>0</v>
      </c>
      <c r="D265" s="178">
        <f t="shared" si="10"/>
        <v>0</v>
      </c>
      <c r="E265" s="178">
        <f t="shared" si="10"/>
        <v>0</v>
      </c>
      <c r="F265" s="178">
        <f t="shared" si="10"/>
        <v>302766</v>
      </c>
      <c r="G265" s="178">
        <f t="shared" si="10"/>
        <v>1125977.5379999999</v>
      </c>
      <c r="H265" s="178">
        <f t="shared" si="10"/>
        <v>200788.652</v>
      </c>
      <c r="I265" s="178">
        <f>SUM(I247:I263)</f>
        <v>175043.37299999999</v>
      </c>
      <c r="J265" s="178">
        <f>SUM(J247:J263)</f>
        <v>326333.152</v>
      </c>
      <c r="K265" s="178">
        <f>SUM(K247:K263)</f>
        <v>301307.24800000002</v>
      </c>
      <c r="L265" s="178">
        <f>SUM(L247:L263)</f>
        <v>917104.30300000007</v>
      </c>
      <c r="M265" s="374">
        <f>SUM(M247:M263)</f>
        <v>0</v>
      </c>
    </row>
    <row r="266" spans="2:13">
      <c r="B266" s="208" t="s">
        <v>209</v>
      </c>
    </row>
    <row r="267" spans="2:13">
      <c r="B267" s="213"/>
    </row>
    <row r="268" spans="2:13">
      <c r="B268" s="213"/>
    </row>
    <row r="269" spans="2:13">
      <c r="B269" s="227"/>
    </row>
    <row r="270" spans="2:13">
      <c r="B270" s="227"/>
    </row>
    <row r="271" spans="2:13" s="20" customFormat="1" ht="12">
      <c r="B271" s="228" t="s">
        <v>134</v>
      </c>
      <c r="C271" s="11"/>
      <c r="D271" s="26"/>
      <c r="E271" s="46"/>
      <c r="F271" s="118"/>
      <c r="G271" s="118"/>
      <c r="H271" s="118"/>
      <c r="I271" s="118"/>
      <c r="J271" s="118"/>
      <c r="K271" s="27"/>
    </row>
    <row r="272" spans="2:13" s="20" customFormat="1" ht="12">
      <c r="B272" s="211" t="s">
        <v>78</v>
      </c>
      <c r="C272" s="11"/>
      <c r="D272" s="26"/>
      <c r="E272" s="46"/>
      <c r="F272" s="118"/>
      <c r="G272" s="118"/>
      <c r="H272" s="118"/>
      <c r="I272" s="118"/>
      <c r="J272" s="118"/>
      <c r="K272" s="27"/>
    </row>
    <row r="273" spans="2:13" s="20" customFormat="1" ht="12">
      <c r="B273" s="173" t="s">
        <v>164</v>
      </c>
      <c r="C273" s="174"/>
      <c r="D273" s="223"/>
      <c r="E273" s="46"/>
      <c r="F273" s="118"/>
      <c r="G273" s="118"/>
      <c r="H273" s="118"/>
      <c r="I273" s="118"/>
      <c r="J273" s="118"/>
      <c r="K273" s="27"/>
    </row>
    <row r="274" spans="2:13" s="20" customFormat="1">
      <c r="B274" s="211" t="s">
        <v>2</v>
      </c>
      <c r="C274" s="11"/>
      <c r="D274" s="26"/>
      <c r="E274" s="46"/>
      <c r="F274" s="116"/>
      <c r="G274" s="116"/>
      <c r="H274" s="116" t="s">
        <v>185</v>
      </c>
      <c r="I274" s="116"/>
      <c r="J274" s="116"/>
      <c r="K274" s="27"/>
    </row>
    <row r="275" spans="2:13" s="20" customFormat="1">
      <c r="B275" s="47"/>
      <c r="C275" s="11"/>
      <c r="D275" s="11"/>
      <c r="E275" s="106"/>
      <c r="F275" s="31"/>
      <c r="G275" s="31"/>
      <c r="H275" s="31"/>
      <c r="I275" s="31"/>
      <c r="J275" s="31"/>
      <c r="K275" s="27"/>
    </row>
    <row r="276" spans="2:13" s="20" customFormat="1" ht="12">
      <c r="B276" s="149" t="s">
        <v>148</v>
      </c>
      <c r="C276" s="150">
        <v>2011</v>
      </c>
      <c r="D276" s="150">
        <v>2012</v>
      </c>
      <c r="E276" s="151">
        <v>2013</v>
      </c>
      <c r="F276" s="151">
        <v>2014</v>
      </c>
      <c r="G276" s="151">
        <v>2015</v>
      </c>
      <c r="H276" s="151">
        <v>2016</v>
      </c>
      <c r="I276" s="151">
        <v>2017</v>
      </c>
      <c r="J276" s="151">
        <v>2018</v>
      </c>
      <c r="K276" s="151">
        <v>2019</v>
      </c>
      <c r="L276" s="151">
        <v>2020</v>
      </c>
      <c r="M276" s="373">
        <v>2021</v>
      </c>
    </row>
    <row r="277" spans="2:13" s="20" customFormat="1" ht="12">
      <c r="B277" s="179" t="s">
        <v>4</v>
      </c>
      <c r="C277" s="180">
        <v>0</v>
      </c>
      <c r="D277" s="180">
        <v>0</v>
      </c>
      <c r="E277" s="180">
        <v>0</v>
      </c>
      <c r="F277" s="180">
        <v>0</v>
      </c>
      <c r="G277" s="180">
        <v>0</v>
      </c>
      <c r="H277" s="180">
        <v>0</v>
      </c>
      <c r="I277" s="180">
        <v>0</v>
      </c>
      <c r="J277" s="180">
        <v>0</v>
      </c>
      <c r="K277" s="180">
        <v>0</v>
      </c>
      <c r="L277" s="180">
        <v>0</v>
      </c>
      <c r="M277" s="180">
        <v>0</v>
      </c>
    </row>
    <row r="278" spans="2:13" s="20" customFormat="1" ht="12">
      <c r="B278" s="181" t="s">
        <v>6</v>
      </c>
      <c r="C278" s="182">
        <v>0</v>
      </c>
      <c r="D278" s="182">
        <v>0</v>
      </c>
      <c r="E278" s="183">
        <v>0</v>
      </c>
      <c r="F278" s="183">
        <v>0</v>
      </c>
      <c r="G278" s="183">
        <v>0</v>
      </c>
      <c r="H278" s="183">
        <v>0</v>
      </c>
      <c r="I278" s="183">
        <v>0</v>
      </c>
      <c r="J278" s="183">
        <v>0</v>
      </c>
      <c r="K278" s="183">
        <v>0</v>
      </c>
      <c r="L278" s="183">
        <v>0</v>
      </c>
      <c r="M278" s="183">
        <v>0</v>
      </c>
    </row>
    <row r="279" spans="2:13" s="20" customFormat="1" ht="12">
      <c r="B279" s="181" t="s">
        <v>7</v>
      </c>
      <c r="C279" s="182">
        <v>0</v>
      </c>
      <c r="D279" s="182">
        <v>0</v>
      </c>
      <c r="E279" s="183">
        <v>0</v>
      </c>
      <c r="F279" s="183">
        <v>0</v>
      </c>
      <c r="G279" s="183">
        <v>0</v>
      </c>
      <c r="H279" s="183">
        <v>0</v>
      </c>
      <c r="I279" s="183">
        <v>0</v>
      </c>
      <c r="J279" s="183">
        <v>0</v>
      </c>
      <c r="K279" s="183">
        <v>0</v>
      </c>
      <c r="L279" s="183">
        <v>0</v>
      </c>
      <c r="M279" s="183">
        <v>0</v>
      </c>
    </row>
    <row r="280" spans="2:13" s="20" customFormat="1" ht="12">
      <c r="B280" s="181" t="s">
        <v>8</v>
      </c>
      <c r="C280" s="182">
        <v>0</v>
      </c>
      <c r="D280" s="182">
        <v>0</v>
      </c>
      <c r="E280" s="183">
        <v>0</v>
      </c>
      <c r="F280" s="183">
        <v>0</v>
      </c>
      <c r="G280" s="183">
        <v>0</v>
      </c>
      <c r="H280" s="183">
        <v>0</v>
      </c>
      <c r="I280" s="183">
        <v>0</v>
      </c>
      <c r="J280" s="183">
        <v>0</v>
      </c>
      <c r="K280" s="183">
        <v>0</v>
      </c>
      <c r="L280" s="183">
        <v>0</v>
      </c>
      <c r="M280" s="183">
        <v>0</v>
      </c>
    </row>
    <row r="281" spans="2:13" s="20" customFormat="1" ht="12">
      <c r="B281" s="181" t="s">
        <v>9</v>
      </c>
      <c r="C281" s="182">
        <v>0</v>
      </c>
      <c r="D281" s="182">
        <v>0</v>
      </c>
      <c r="E281" s="183">
        <v>0</v>
      </c>
      <c r="F281" s="183">
        <v>0</v>
      </c>
      <c r="G281" s="183">
        <v>0</v>
      </c>
      <c r="H281" s="183">
        <v>0</v>
      </c>
      <c r="I281" s="183">
        <v>0</v>
      </c>
      <c r="J281" s="183">
        <v>0</v>
      </c>
      <c r="K281" s="183">
        <v>0</v>
      </c>
      <c r="L281" s="183">
        <v>0</v>
      </c>
      <c r="M281" s="183">
        <v>0</v>
      </c>
    </row>
    <row r="282" spans="2:13" s="20" customFormat="1" ht="12">
      <c r="B282" s="181" t="s">
        <v>10</v>
      </c>
      <c r="C282" s="182">
        <v>0</v>
      </c>
      <c r="D282" s="182">
        <v>0</v>
      </c>
      <c r="E282" s="183">
        <v>0</v>
      </c>
      <c r="F282" s="183">
        <v>0</v>
      </c>
      <c r="G282" s="183">
        <v>0</v>
      </c>
      <c r="H282" s="183">
        <v>0</v>
      </c>
      <c r="I282" s="183">
        <v>0</v>
      </c>
      <c r="J282" s="183">
        <v>0</v>
      </c>
      <c r="K282" s="183">
        <v>0</v>
      </c>
      <c r="L282" s="183">
        <v>0</v>
      </c>
      <c r="M282" s="183">
        <v>0</v>
      </c>
    </row>
    <row r="283" spans="2:13" s="20" customFormat="1" ht="12">
      <c r="B283" s="181" t="s">
        <v>11</v>
      </c>
      <c r="C283" s="182">
        <v>0</v>
      </c>
      <c r="D283" s="182">
        <v>0</v>
      </c>
      <c r="E283" s="183">
        <v>0</v>
      </c>
      <c r="F283" s="183">
        <v>0</v>
      </c>
      <c r="G283" s="183">
        <v>0</v>
      </c>
      <c r="H283" s="183">
        <v>0</v>
      </c>
      <c r="I283" s="183">
        <v>0</v>
      </c>
      <c r="J283" s="183">
        <v>0</v>
      </c>
      <c r="K283" s="183">
        <v>0</v>
      </c>
      <c r="L283" s="183">
        <v>0</v>
      </c>
      <c r="M283" s="183">
        <v>0</v>
      </c>
    </row>
    <row r="284" spans="2:13" s="20" customFormat="1" ht="12">
      <c r="B284" s="181" t="s">
        <v>12</v>
      </c>
      <c r="C284" s="182">
        <v>0</v>
      </c>
      <c r="D284" s="182">
        <v>0</v>
      </c>
      <c r="E284" s="183">
        <v>0</v>
      </c>
      <c r="F284" s="183">
        <v>0</v>
      </c>
      <c r="G284" s="183">
        <v>0</v>
      </c>
      <c r="H284" s="183">
        <v>0</v>
      </c>
      <c r="I284" s="183">
        <v>0</v>
      </c>
      <c r="J284" s="183">
        <v>0</v>
      </c>
      <c r="K284" s="183">
        <v>0</v>
      </c>
      <c r="L284" s="183">
        <v>0</v>
      </c>
      <c r="M284" s="183">
        <v>0</v>
      </c>
    </row>
    <row r="285" spans="2:13" s="20" customFormat="1" ht="12">
      <c r="B285" s="181" t="s">
        <v>13</v>
      </c>
      <c r="C285" s="182">
        <v>0</v>
      </c>
      <c r="D285" s="182">
        <v>0</v>
      </c>
      <c r="E285" s="183">
        <v>0</v>
      </c>
      <c r="F285" s="183">
        <v>0</v>
      </c>
      <c r="G285" s="183">
        <v>0</v>
      </c>
      <c r="H285" s="183">
        <v>0</v>
      </c>
      <c r="I285" s="183">
        <v>0</v>
      </c>
      <c r="J285" s="183">
        <v>0</v>
      </c>
      <c r="K285" s="183">
        <v>0</v>
      </c>
      <c r="L285" s="183">
        <v>0</v>
      </c>
      <c r="M285" s="183">
        <v>0</v>
      </c>
    </row>
    <row r="286" spans="2:13" s="20" customFormat="1" ht="12">
      <c r="B286" s="181" t="s">
        <v>608</v>
      </c>
      <c r="C286" s="182">
        <v>0</v>
      </c>
      <c r="D286" s="182">
        <v>0</v>
      </c>
      <c r="E286" s="182">
        <v>0</v>
      </c>
      <c r="F286" s="182">
        <v>0</v>
      </c>
      <c r="G286" s="182">
        <v>0</v>
      </c>
      <c r="H286" s="182">
        <v>0</v>
      </c>
      <c r="I286" s="182">
        <v>0</v>
      </c>
      <c r="J286" s="182">
        <v>0</v>
      </c>
      <c r="K286" s="183">
        <v>0</v>
      </c>
      <c r="L286" s="183">
        <v>0</v>
      </c>
      <c r="M286" s="183">
        <v>0</v>
      </c>
    </row>
    <row r="287" spans="2:13" s="20" customFormat="1" ht="12">
      <c r="B287" s="181" t="s">
        <v>14</v>
      </c>
      <c r="C287" s="182">
        <v>0</v>
      </c>
      <c r="D287" s="182">
        <v>0</v>
      </c>
      <c r="E287" s="183">
        <v>0</v>
      </c>
      <c r="F287" s="183">
        <v>0</v>
      </c>
      <c r="G287" s="183">
        <v>0</v>
      </c>
      <c r="H287" s="183">
        <v>0</v>
      </c>
      <c r="I287" s="183">
        <v>0</v>
      </c>
      <c r="J287" s="183">
        <v>0</v>
      </c>
      <c r="K287" s="183">
        <v>0</v>
      </c>
      <c r="L287" s="183">
        <v>0</v>
      </c>
      <c r="M287" s="183">
        <v>0</v>
      </c>
    </row>
    <row r="288" spans="2:13" s="20" customFormat="1" ht="12">
      <c r="B288" s="181" t="s">
        <v>15</v>
      </c>
      <c r="C288" s="182">
        <v>0</v>
      </c>
      <c r="D288" s="182">
        <v>0</v>
      </c>
      <c r="E288" s="183">
        <v>0</v>
      </c>
      <c r="F288" s="183">
        <v>0</v>
      </c>
      <c r="G288" s="183">
        <v>0</v>
      </c>
      <c r="H288" s="183">
        <v>0</v>
      </c>
      <c r="I288" s="183">
        <v>0</v>
      </c>
      <c r="J288" s="183">
        <v>0</v>
      </c>
      <c r="K288" s="183">
        <v>0</v>
      </c>
      <c r="L288" s="183">
        <v>0</v>
      </c>
      <c r="M288" s="183">
        <v>0</v>
      </c>
    </row>
    <row r="289" spans="2:13" s="20" customFormat="1" ht="12">
      <c r="B289" s="181" t="s">
        <v>16</v>
      </c>
      <c r="C289" s="184">
        <v>0</v>
      </c>
      <c r="D289" s="184">
        <v>0</v>
      </c>
      <c r="E289" s="184">
        <v>0</v>
      </c>
      <c r="F289" s="184">
        <v>0</v>
      </c>
      <c r="G289" s="184">
        <v>0</v>
      </c>
      <c r="H289" s="184">
        <v>0</v>
      </c>
      <c r="I289" s="184">
        <v>0</v>
      </c>
      <c r="J289" s="184">
        <v>0</v>
      </c>
      <c r="K289" s="184">
        <v>0</v>
      </c>
      <c r="L289" s="184">
        <v>0</v>
      </c>
      <c r="M289" s="184">
        <v>0</v>
      </c>
    </row>
    <row r="290" spans="2:13" s="20" customFormat="1" ht="12">
      <c r="B290" s="181" t="s">
        <v>17</v>
      </c>
      <c r="C290" s="182">
        <v>0</v>
      </c>
      <c r="D290" s="182">
        <v>0</v>
      </c>
      <c r="E290" s="183">
        <v>0</v>
      </c>
      <c r="F290" s="183">
        <v>0</v>
      </c>
      <c r="G290" s="183">
        <v>0</v>
      </c>
      <c r="H290" s="183">
        <v>0</v>
      </c>
      <c r="I290" s="183">
        <v>0</v>
      </c>
      <c r="J290" s="183">
        <v>0</v>
      </c>
      <c r="K290" s="183">
        <v>0</v>
      </c>
      <c r="L290" s="183">
        <v>0</v>
      </c>
      <c r="M290" s="183">
        <v>0</v>
      </c>
    </row>
    <row r="291" spans="2:13" s="20" customFormat="1" ht="12">
      <c r="B291" s="181" t="s">
        <v>84</v>
      </c>
      <c r="C291" s="182">
        <v>0</v>
      </c>
      <c r="D291" s="182">
        <v>0</v>
      </c>
      <c r="E291" s="183">
        <v>0</v>
      </c>
      <c r="F291" s="183">
        <v>0</v>
      </c>
      <c r="G291" s="183">
        <v>0</v>
      </c>
      <c r="H291" s="183">
        <v>0</v>
      </c>
      <c r="I291" s="183">
        <v>0</v>
      </c>
      <c r="J291" s="183">
        <v>0</v>
      </c>
      <c r="K291" s="183">
        <v>0</v>
      </c>
      <c r="L291" s="183">
        <v>0</v>
      </c>
      <c r="M291" s="183">
        <v>0</v>
      </c>
    </row>
    <row r="292" spans="2:13" s="20" customFormat="1" ht="12">
      <c r="B292" s="181" t="s">
        <v>19</v>
      </c>
      <c r="C292" s="182">
        <v>0</v>
      </c>
      <c r="D292" s="182">
        <v>0</v>
      </c>
      <c r="E292" s="183">
        <v>0</v>
      </c>
      <c r="F292" s="183">
        <v>0</v>
      </c>
      <c r="G292" s="183">
        <v>0</v>
      </c>
      <c r="H292" s="183">
        <v>0</v>
      </c>
      <c r="I292" s="183">
        <v>0</v>
      </c>
      <c r="J292" s="183">
        <v>0</v>
      </c>
      <c r="K292" s="183">
        <v>0</v>
      </c>
      <c r="L292" s="183">
        <v>0</v>
      </c>
      <c r="M292" s="183">
        <v>0</v>
      </c>
    </row>
    <row r="293" spans="2:13" s="20" customFormat="1" ht="12">
      <c r="B293" s="181" t="s">
        <v>20</v>
      </c>
      <c r="C293" s="182">
        <v>0</v>
      </c>
      <c r="D293" s="182">
        <v>0</v>
      </c>
      <c r="E293" s="183">
        <v>0</v>
      </c>
      <c r="F293" s="183">
        <v>0</v>
      </c>
      <c r="G293" s="183">
        <v>0</v>
      </c>
      <c r="H293" s="183">
        <v>0</v>
      </c>
      <c r="I293" s="183">
        <v>0</v>
      </c>
      <c r="J293" s="183">
        <v>0</v>
      </c>
      <c r="K293" s="183">
        <v>0</v>
      </c>
      <c r="L293" s="183">
        <v>0</v>
      </c>
      <c r="M293" s="183">
        <v>0</v>
      </c>
    </row>
    <row r="294" spans="2:13" s="20" customFormat="1" thickBot="1">
      <c r="B294" s="33"/>
      <c r="C294" s="176"/>
      <c r="D294" s="176">
        <v>0</v>
      </c>
      <c r="E294" s="177"/>
      <c r="F294" s="177"/>
      <c r="G294" s="177"/>
      <c r="H294" s="177"/>
      <c r="I294" s="177"/>
      <c r="J294" s="177"/>
      <c r="K294" s="27"/>
      <c r="L294" s="27"/>
      <c r="M294" s="27"/>
    </row>
    <row r="295" spans="2:13" s="20" customFormat="1" thickTop="1">
      <c r="B295" s="170" t="s">
        <v>21</v>
      </c>
      <c r="C295" s="178">
        <f t="shared" ref="C295:I295" si="11">SUM(C277:C293)</f>
        <v>0</v>
      </c>
      <c r="D295" s="178">
        <f t="shared" si="11"/>
        <v>0</v>
      </c>
      <c r="E295" s="178">
        <f t="shared" si="11"/>
        <v>0</v>
      </c>
      <c r="F295" s="178">
        <f t="shared" si="11"/>
        <v>0</v>
      </c>
      <c r="G295" s="178">
        <f t="shared" si="11"/>
        <v>0</v>
      </c>
      <c r="H295" s="178">
        <f t="shared" si="11"/>
        <v>0</v>
      </c>
      <c r="I295" s="178">
        <f t="shared" si="11"/>
        <v>0</v>
      </c>
      <c r="J295" s="178">
        <f>SUM(J277:J293)</f>
        <v>0</v>
      </c>
      <c r="K295" s="178">
        <f>SUM(K277:K293)</f>
        <v>0</v>
      </c>
      <c r="L295" s="178">
        <f>SUM(L277:L293)</f>
        <v>0</v>
      </c>
      <c r="M295" s="374">
        <f>SUM(M277:M293)</f>
        <v>0</v>
      </c>
    </row>
    <row r="296" spans="2:13">
      <c r="B296" s="208" t="s">
        <v>209</v>
      </c>
    </row>
    <row r="297" spans="2:13">
      <c r="B297" s="10"/>
    </row>
    <row r="301" spans="2:13">
      <c r="B301" s="228" t="s">
        <v>137</v>
      </c>
      <c r="D301" s="26"/>
      <c r="E301" s="46"/>
      <c r="F301" s="118"/>
      <c r="G301" s="118"/>
      <c r="H301" s="118"/>
      <c r="I301" s="118"/>
      <c r="J301" s="118"/>
    </row>
    <row r="302" spans="2:13">
      <c r="B302" s="211" t="s">
        <v>78</v>
      </c>
      <c r="D302" s="26"/>
      <c r="E302" s="46"/>
      <c r="F302" s="118"/>
      <c r="G302" s="118"/>
      <c r="H302" s="118"/>
      <c r="I302" s="118"/>
      <c r="J302" s="118"/>
    </row>
    <row r="303" spans="2:13">
      <c r="B303" s="173" t="s">
        <v>551</v>
      </c>
      <c r="C303" s="174"/>
      <c r="D303" s="223"/>
      <c r="E303" s="229"/>
      <c r="F303" s="118"/>
      <c r="G303" s="118"/>
      <c r="H303" s="118"/>
      <c r="I303" s="118"/>
      <c r="J303" s="118"/>
    </row>
    <row r="304" spans="2:13">
      <c r="B304" s="211" t="s">
        <v>2</v>
      </c>
      <c r="D304" s="26"/>
      <c r="E304" s="46"/>
      <c r="F304" s="116"/>
      <c r="G304" s="116"/>
      <c r="H304" s="116" t="s">
        <v>185</v>
      </c>
      <c r="I304" s="116"/>
      <c r="J304" s="116"/>
    </row>
    <row r="305" spans="2:13">
      <c r="B305" s="47"/>
      <c r="E305" s="106"/>
      <c r="F305" s="31"/>
      <c r="G305" s="31"/>
      <c r="H305" s="31"/>
      <c r="I305" s="31"/>
      <c r="J305" s="31"/>
    </row>
    <row r="306" spans="2:13">
      <c r="B306" s="149" t="s">
        <v>148</v>
      </c>
      <c r="C306" s="150">
        <v>2011</v>
      </c>
      <c r="D306" s="150">
        <v>2012</v>
      </c>
      <c r="E306" s="151">
        <v>2013</v>
      </c>
      <c r="F306" s="151">
        <v>2014</v>
      </c>
      <c r="G306" s="151">
        <v>2015</v>
      </c>
      <c r="H306" s="151">
        <v>2016</v>
      </c>
      <c r="I306" s="151">
        <v>2017</v>
      </c>
      <c r="J306" s="151">
        <v>2018</v>
      </c>
      <c r="K306" s="151">
        <v>2019</v>
      </c>
      <c r="L306" s="151">
        <v>2020</v>
      </c>
      <c r="M306" s="373">
        <v>2021</v>
      </c>
    </row>
    <row r="307" spans="2:13">
      <c r="B307" s="179" t="s">
        <v>4</v>
      </c>
      <c r="C307" s="180">
        <v>0</v>
      </c>
      <c r="D307" s="180">
        <v>0</v>
      </c>
      <c r="E307" s="180">
        <v>0</v>
      </c>
      <c r="F307" s="180">
        <v>0</v>
      </c>
      <c r="G307" s="180">
        <v>0</v>
      </c>
      <c r="H307" s="180">
        <v>0</v>
      </c>
      <c r="I307" s="180">
        <v>0</v>
      </c>
      <c r="J307" s="180">
        <v>72468</v>
      </c>
      <c r="K307" s="180">
        <v>36820</v>
      </c>
      <c r="L307" s="180">
        <v>21570</v>
      </c>
      <c r="M307" s="180">
        <v>0</v>
      </c>
    </row>
    <row r="308" spans="2:13">
      <c r="B308" s="181" t="s">
        <v>6</v>
      </c>
      <c r="C308" s="182">
        <v>0</v>
      </c>
      <c r="D308" s="182">
        <v>0</v>
      </c>
      <c r="E308" s="183">
        <v>0</v>
      </c>
      <c r="F308" s="183">
        <v>0</v>
      </c>
      <c r="G308" s="183">
        <v>0</v>
      </c>
      <c r="H308" s="183">
        <v>0</v>
      </c>
      <c r="I308" s="183">
        <v>0</v>
      </c>
      <c r="J308" s="183">
        <v>0</v>
      </c>
      <c r="K308" s="183">
        <v>0</v>
      </c>
      <c r="L308" s="183">
        <v>0</v>
      </c>
      <c r="M308" s="183">
        <v>1126058.1500000001</v>
      </c>
    </row>
    <row r="309" spans="2:13">
      <c r="B309" s="181" t="s">
        <v>7</v>
      </c>
      <c r="C309" s="182">
        <v>0</v>
      </c>
      <c r="D309" s="182">
        <v>0</v>
      </c>
      <c r="E309" s="183">
        <v>0</v>
      </c>
      <c r="F309" s="183">
        <v>0</v>
      </c>
      <c r="G309" s="183">
        <v>0</v>
      </c>
      <c r="H309" s="183">
        <v>0</v>
      </c>
      <c r="I309" s="183">
        <v>0</v>
      </c>
      <c r="J309" s="183">
        <v>0</v>
      </c>
      <c r="K309" s="183">
        <v>0</v>
      </c>
      <c r="L309" s="183">
        <v>0</v>
      </c>
      <c r="M309" s="183">
        <v>0</v>
      </c>
    </row>
    <row r="310" spans="2:13">
      <c r="B310" s="181" t="s">
        <v>8</v>
      </c>
      <c r="C310" s="182">
        <v>0</v>
      </c>
      <c r="D310" s="182">
        <v>0</v>
      </c>
      <c r="E310" s="183">
        <v>0</v>
      </c>
      <c r="F310" s="183">
        <v>0</v>
      </c>
      <c r="G310" s="183">
        <v>0</v>
      </c>
      <c r="H310" s="183">
        <v>0</v>
      </c>
      <c r="I310" s="183">
        <v>0</v>
      </c>
      <c r="J310" s="183">
        <v>0</v>
      </c>
      <c r="K310" s="183">
        <v>627677.47900000005</v>
      </c>
      <c r="L310" s="183">
        <v>1661197.5179999999</v>
      </c>
      <c r="M310" s="183">
        <v>890.66</v>
      </c>
    </row>
    <row r="311" spans="2:13">
      <c r="B311" s="181" t="s">
        <v>9</v>
      </c>
      <c r="C311" s="182">
        <v>0</v>
      </c>
      <c r="D311" s="182">
        <v>0</v>
      </c>
      <c r="E311" s="183">
        <v>0</v>
      </c>
      <c r="F311" s="183">
        <v>0</v>
      </c>
      <c r="G311" s="183">
        <v>0</v>
      </c>
      <c r="H311" s="183">
        <v>0</v>
      </c>
      <c r="I311" s="183">
        <v>0</v>
      </c>
      <c r="J311" s="183">
        <v>37509.129000000001</v>
      </c>
      <c r="K311" s="183">
        <v>686867.35199999996</v>
      </c>
      <c r="L311" s="183">
        <v>0</v>
      </c>
      <c r="M311" s="183">
        <v>38025.319999999992</v>
      </c>
    </row>
    <row r="312" spans="2:13">
      <c r="B312" s="181" t="s">
        <v>10</v>
      </c>
      <c r="C312" s="182">
        <v>0</v>
      </c>
      <c r="D312" s="182">
        <v>0</v>
      </c>
      <c r="E312" s="183">
        <v>0</v>
      </c>
      <c r="F312" s="183">
        <v>0</v>
      </c>
      <c r="G312" s="183">
        <v>0</v>
      </c>
      <c r="H312" s="183">
        <v>0</v>
      </c>
      <c r="I312" s="183">
        <v>0</v>
      </c>
      <c r="J312" s="183">
        <v>1508371.8759999999</v>
      </c>
      <c r="K312" s="183">
        <v>640984.58499999996</v>
      </c>
      <c r="L312" s="183">
        <v>31384.036</v>
      </c>
      <c r="M312" s="183">
        <v>89024.549999999988</v>
      </c>
    </row>
    <row r="313" spans="2:13">
      <c r="B313" s="181" t="s">
        <v>11</v>
      </c>
      <c r="C313" s="182">
        <v>0</v>
      </c>
      <c r="D313" s="182">
        <v>0</v>
      </c>
      <c r="E313" s="183">
        <v>0</v>
      </c>
      <c r="F313" s="183">
        <v>0</v>
      </c>
      <c r="G313" s="183">
        <v>0</v>
      </c>
      <c r="H313" s="183">
        <v>0</v>
      </c>
      <c r="I313" s="183">
        <v>0</v>
      </c>
      <c r="J313" s="183">
        <v>213842.853</v>
      </c>
      <c r="K313" s="183">
        <v>1129358.5109999999</v>
      </c>
      <c r="L313" s="183">
        <v>331758.886</v>
      </c>
      <c r="M313" s="183">
        <v>167090.14000000001</v>
      </c>
    </row>
    <row r="314" spans="2:13">
      <c r="B314" s="181" t="s">
        <v>12</v>
      </c>
      <c r="C314" s="182">
        <v>0</v>
      </c>
      <c r="D314" s="182">
        <v>0</v>
      </c>
      <c r="E314" s="183">
        <v>0</v>
      </c>
      <c r="F314" s="183">
        <v>0</v>
      </c>
      <c r="G314" s="183">
        <v>0</v>
      </c>
      <c r="H314" s="183">
        <v>0</v>
      </c>
      <c r="I314" s="183">
        <v>0</v>
      </c>
      <c r="J314" s="183">
        <v>0</v>
      </c>
      <c r="K314" s="183">
        <v>0</v>
      </c>
      <c r="L314" s="183">
        <v>0</v>
      </c>
      <c r="M314" s="183">
        <v>0</v>
      </c>
    </row>
    <row r="315" spans="2:13">
      <c r="B315" s="181" t="s">
        <v>13</v>
      </c>
      <c r="C315" s="182">
        <v>0</v>
      </c>
      <c r="D315" s="182">
        <v>0</v>
      </c>
      <c r="E315" s="183">
        <v>0</v>
      </c>
      <c r="F315" s="183">
        <v>0</v>
      </c>
      <c r="G315" s="183">
        <v>0</v>
      </c>
      <c r="H315" s="183">
        <v>0</v>
      </c>
      <c r="I315" s="183">
        <v>0</v>
      </c>
      <c r="J315" s="183">
        <v>9944.6080000000002</v>
      </c>
      <c r="K315" s="183">
        <v>0</v>
      </c>
      <c r="L315" s="183">
        <v>0</v>
      </c>
      <c r="M315" s="183">
        <v>7129.24</v>
      </c>
    </row>
    <row r="316" spans="2:13">
      <c r="B316" s="181" t="s">
        <v>608</v>
      </c>
      <c r="C316" s="182"/>
      <c r="D316" s="182"/>
      <c r="E316" s="183"/>
      <c r="F316" s="183"/>
      <c r="G316" s="183"/>
      <c r="H316" s="183"/>
      <c r="I316" s="183"/>
      <c r="J316" s="183"/>
      <c r="K316" s="183">
        <v>0</v>
      </c>
      <c r="L316" s="183">
        <v>0</v>
      </c>
      <c r="M316" s="183">
        <v>81241.09</v>
      </c>
    </row>
    <row r="317" spans="2:13">
      <c r="B317" s="181" t="s">
        <v>14</v>
      </c>
      <c r="C317" s="182">
        <v>0</v>
      </c>
      <c r="D317" s="182">
        <v>0</v>
      </c>
      <c r="E317" s="183">
        <v>0</v>
      </c>
      <c r="F317" s="183">
        <v>0</v>
      </c>
      <c r="G317" s="183">
        <v>0</v>
      </c>
      <c r="H317" s="183">
        <v>0</v>
      </c>
      <c r="I317" s="183">
        <v>0</v>
      </c>
      <c r="J317" s="183">
        <v>0</v>
      </c>
      <c r="K317" s="183">
        <v>18895.710999999999</v>
      </c>
      <c r="L317" s="183">
        <v>0</v>
      </c>
      <c r="M317" s="183">
        <v>0</v>
      </c>
    </row>
    <row r="318" spans="2:13">
      <c r="B318" s="181" t="s">
        <v>15</v>
      </c>
      <c r="C318" s="182">
        <v>0</v>
      </c>
      <c r="D318" s="182">
        <v>0</v>
      </c>
      <c r="E318" s="183">
        <v>0</v>
      </c>
      <c r="F318" s="183">
        <v>0</v>
      </c>
      <c r="G318" s="183">
        <v>0</v>
      </c>
      <c r="H318" s="183">
        <v>0</v>
      </c>
      <c r="I318" s="183">
        <v>0</v>
      </c>
      <c r="J318" s="183">
        <v>4045</v>
      </c>
      <c r="K318" s="183">
        <v>0</v>
      </c>
      <c r="L318" s="183">
        <v>0</v>
      </c>
      <c r="M318" s="183">
        <v>353836.32</v>
      </c>
    </row>
    <row r="319" spans="2:13">
      <c r="B319" s="181" t="s">
        <v>16</v>
      </c>
      <c r="C319" s="184">
        <v>0</v>
      </c>
      <c r="D319" s="184">
        <v>0</v>
      </c>
      <c r="E319" s="184">
        <v>0</v>
      </c>
      <c r="F319" s="184">
        <v>0</v>
      </c>
      <c r="G319" s="184">
        <v>0</v>
      </c>
      <c r="H319" s="184">
        <v>0</v>
      </c>
      <c r="I319" s="184">
        <v>0</v>
      </c>
      <c r="J319" s="184">
        <v>1965352.534</v>
      </c>
      <c r="K319" s="184">
        <v>821366.92799999996</v>
      </c>
      <c r="L319" s="184">
        <v>28735.572</v>
      </c>
      <c r="M319" s="184">
        <v>76825.210000000006</v>
      </c>
    </row>
    <row r="320" spans="2:13">
      <c r="B320" s="181" t="s">
        <v>17</v>
      </c>
      <c r="C320" s="182">
        <v>0</v>
      </c>
      <c r="D320" s="182">
        <v>0</v>
      </c>
      <c r="E320" s="183">
        <v>0</v>
      </c>
      <c r="F320" s="183">
        <v>0</v>
      </c>
      <c r="G320" s="183">
        <v>0</v>
      </c>
      <c r="H320" s="183">
        <v>0</v>
      </c>
      <c r="I320" s="183">
        <v>0</v>
      </c>
      <c r="J320" s="183">
        <v>1751731.6510000001</v>
      </c>
      <c r="K320" s="183">
        <v>873541.45700000005</v>
      </c>
      <c r="L320" s="183">
        <v>30423.995999999999</v>
      </c>
      <c r="M320" s="183">
        <v>10292</v>
      </c>
    </row>
    <row r="321" spans="2:13">
      <c r="B321" s="181" t="s">
        <v>84</v>
      </c>
      <c r="C321" s="182">
        <v>0</v>
      </c>
      <c r="D321" s="182">
        <v>0</v>
      </c>
      <c r="E321" s="183">
        <v>0</v>
      </c>
      <c r="F321" s="183">
        <v>0</v>
      </c>
      <c r="G321" s="183">
        <v>0</v>
      </c>
      <c r="H321" s="183">
        <v>0</v>
      </c>
      <c r="I321" s="183">
        <v>0</v>
      </c>
      <c r="J321" s="183">
        <v>0</v>
      </c>
      <c r="K321" s="183">
        <v>0</v>
      </c>
      <c r="L321" s="183">
        <v>0</v>
      </c>
      <c r="M321" s="183">
        <v>0</v>
      </c>
    </row>
    <row r="322" spans="2:13">
      <c r="B322" s="181" t="s">
        <v>19</v>
      </c>
      <c r="C322" s="182">
        <v>0</v>
      </c>
      <c r="D322" s="182">
        <v>0</v>
      </c>
      <c r="E322" s="183">
        <v>0</v>
      </c>
      <c r="F322" s="183">
        <v>0</v>
      </c>
      <c r="G322" s="183">
        <v>0</v>
      </c>
      <c r="H322" s="183">
        <v>0</v>
      </c>
      <c r="I322" s="183">
        <v>0</v>
      </c>
      <c r="J322" s="183">
        <v>75253.5</v>
      </c>
      <c r="K322" s="183">
        <v>9749.2950000000001</v>
      </c>
      <c r="L322" s="183">
        <v>62969</v>
      </c>
      <c r="M322" s="183">
        <v>13005.36</v>
      </c>
    </row>
    <row r="323" spans="2:13">
      <c r="B323" s="181" t="s">
        <v>20</v>
      </c>
      <c r="C323" s="182">
        <v>0</v>
      </c>
      <c r="D323" s="182">
        <v>0</v>
      </c>
      <c r="E323" s="183">
        <v>0</v>
      </c>
      <c r="F323" s="183">
        <v>0</v>
      </c>
      <c r="G323" s="183">
        <v>0</v>
      </c>
      <c r="H323" s="183">
        <v>0</v>
      </c>
      <c r="I323" s="183">
        <v>0</v>
      </c>
      <c r="J323" s="183">
        <v>357168.52799999999</v>
      </c>
      <c r="K323" s="183">
        <v>190328.31299999999</v>
      </c>
      <c r="L323" s="183">
        <v>271456.11300000001</v>
      </c>
      <c r="M323" s="183">
        <v>864785</v>
      </c>
    </row>
    <row r="324" spans="2:13" ht="13.5" thickBot="1">
      <c r="B324" s="33"/>
      <c r="C324" s="176"/>
      <c r="D324" s="176">
        <v>0</v>
      </c>
      <c r="E324" s="177"/>
      <c r="F324" s="177"/>
      <c r="G324" s="177"/>
      <c r="H324" s="177"/>
      <c r="I324" s="177"/>
      <c r="J324" s="177"/>
    </row>
    <row r="325" spans="2:13" ht="13.5" thickTop="1">
      <c r="B325" s="170" t="s">
        <v>21</v>
      </c>
      <c r="C325" s="178">
        <f t="shared" ref="C325:K325" si="12">SUM(C307:C323)</f>
        <v>0</v>
      </c>
      <c r="D325" s="178">
        <f t="shared" si="12"/>
        <v>0</v>
      </c>
      <c r="E325" s="178">
        <f t="shared" si="12"/>
        <v>0</v>
      </c>
      <c r="F325" s="178">
        <f t="shared" si="12"/>
        <v>0</v>
      </c>
      <c r="G325" s="178">
        <f t="shared" si="12"/>
        <v>0</v>
      </c>
      <c r="H325" s="178">
        <f t="shared" si="12"/>
        <v>0</v>
      </c>
      <c r="I325" s="178">
        <f t="shared" si="12"/>
        <v>0</v>
      </c>
      <c r="J325" s="178">
        <f t="shared" si="12"/>
        <v>5995687.6790000005</v>
      </c>
      <c r="K325" s="178">
        <f t="shared" si="12"/>
        <v>5035589.6310000001</v>
      </c>
      <c r="L325" s="178">
        <f t="shared" ref="L325:M325" si="13">SUM(L307:L323)</f>
        <v>2439495.1209999998</v>
      </c>
      <c r="M325" s="374">
        <f t="shared" si="13"/>
        <v>2828203.0400000005</v>
      </c>
    </row>
    <row r="326" spans="2:13">
      <c r="B326" s="208" t="s">
        <v>209</v>
      </c>
    </row>
    <row r="327" spans="2:13">
      <c r="B327" s="208" t="s">
        <v>550</v>
      </c>
    </row>
    <row r="519" spans="2:10">
      <c r="B519" s="68" t="s">
        <v>3</v>
      </c>
      <c r="C519" s="68">
        <v>2011</v>
      </c>
      <c r="D519" s="68">
        <v>2011</v>
      </c>
      <c r="E519" s="68">
        <v>2011</v>
      </c>
      <c r="F519" s="119"/>
      <c r="G519" s="119"/>
      <c r="H519" s="119"/>
      <c r="I519" s="119"/>
      <c r="J519" s="119"/>
    </row>
    <row r="520" spans="2:10">
      <c r="B520" s="70" t="s">
        <v>4</v>
      </c>
      <c r="C520" s="100">
        <f t="shared" ref="C520:C528" si="14">SUM(C7,C37,C67,C97,C127,C157,C187,C217,C247,C277)</f>
        <v>174447</v>
      </c>
      <c r="D520" s="101">
        <v>61492141</v>
      </c>
      <c r="E520" s="71">
        <v>490841</v>
      </c>
      <c r="F520" s="120">
        <f>SUM(C520:E520)</f>
        <v>62157429</v>
      </c>
      <c r="G520" s="120">
        <f>SUM(D520:F520)</f>
        <v>124140411</v>
      </c>
      <c r="H520" s="120">
        <f>SUM(E520:G520)</f>
        <v>186788681</v>
      </c>
      <c r="I520" s="120">
        <f>SUM(F520:H520)</f>
        <v>373086521</v>
      </c>
      <c r="J520" s="120">
        <f>SUM(G520:I520)</f>
        <v>684015613</v>
      </c>
    </row>
    <row r="521" spans="2:10">
      <c r="B521" s="70" t="s">
        <v>6</v>
      </c>
      <c r="C521" s="100">
        <f t="shared" si="14"/>
        <v>135750</v>
      </c>
      <c r="D521" s="101">
        <v>62457079</v>
      </c>
      <c r="E521" s="71">
        <v>5923262</v>
      </c>
      <c r="F521" s="120">
        <f t="shared" ref="F521:J537" si="15">SUM(C521:E521)</f>
        <v>68516091</v>
      </c>
      <c r="G521" s="120">
        <f t="shared" si="15"/>
        <v>136896432</v>
      </c>
      <c r="H521" s="120">
        <f t="shared" si="15"/>
        <v>211335785</v>
      </c>
      <c r="I521" s="120">
        <f t="shared" si="15"/>
        <v>416748308</v>
      </c>
      <c r="J521" s="120">
        <f t="shared" si="15"/>
        <v>764980525</v>
      </c>
    </row>
    <row r="522" spans="2:10">
      <c r="B522" s="70" t="s">
        <v>7</v>
      </c>
      <c r="C522" s="100">
        <f t="shared" si="14"/>
        <v>1132860</v>
      </c>
      <c r="D522" s="101">
        <v>81003939</v>
      </c>
      <c r="E522" s="71">
        <v>11609212</v>
      </c>
      <c r="F522" s="120">
        <f t="shared" si="15"/>
        <v>93746011</v>
      </c>
      <c r="G522" s="120">
        <f t="shared" si="15"/>
        <v>186359162</v>
      </c>
      <c r="H522" s="120">
        <f t="shared" si="15"/>
        <v>291714385</v>
      </c>
      <c r="I522" s="120">
        <f t="shared" si="15"/>
        <v>571819558</v>
      </c>
      <c r="J522" s="120">
        <f t="shared" si="15"/>
        <v>1049893105</v>
      </c>
    </row>
    <row r="523" spans="2:10">
      <c r="B523" s="70" t="s">
        <v>8</v>
      </c>
      <c r="C523" s="100">
        <f t="shared" si="14"/>
        <v>200273</v>
      </c>
      <c r="D523" s="101">
        <v>65557279</v>
      </c>
      <c r="E523" s="71">
        <v>485625</v>
      </c>
      <c r="F523" s="120">
        <f t="shared" si="15"/>
        <v>66243177</v>
      </c>
      <c r="G523" s="120">
        <f t="shared" si="15"/>
        <v>132286081</v>
      </c>
      <c r="H523" s="120">
        <f t="shared" si="15"/>
        <v>199014883</v>
      </c>
      <c r="I523" s="120">
        <f t="shared" si="15"/>
        <v>397544141</v>
      </c>
      <c r="J523" s="120">
        <f t="shared" si="15"/>
        <v>728845105</v>
      </c>
    </row>
    <row r="524" spans="2:10">
      <c r="B524" s="70" t="s">
        <v>9</v>
      </c>
      <c r="C524" s="100">
        <f t="shared" si="14"/>
        <v>214217</v>
      </c>
      <c r="D524" s="101">
        <v>101626281</v>
      </c>
      <c r="E524" s="71">
        <v>122309</v>
      </c>
      <c r="F524" s="120">
        <f t="shared" si="15"/>
        <v>101962807</v>
      </c>
      <c r="G524" s="120">
        <f t="shared" si="15"/>
        <v>203711397</v>
      </c>
      <c r="H524" s="120">
        <f t="shared" si="15"/>
        <v>305796513</v>
      </c>
      <c r="I524" s="120">
        <f t="shared" si="15"/>
        <v>611470717</v>
      </c>
      <c r="J524" s="120">
        <f t="shared" si="15"/>
        <v>1120978627</v>
      </c>
    </row>
    <row r="525" spans="2:10">
      <c r="B525" s="70" t="s">
        <v>10</v>
      </c>
      <c r="C525" s="100">
        <f t="shared" si="14"/>
        <v>891338</v>
      </c>
      <c r="D525" s="101">
        <v>240177534</v>
      </c>
      <c r="E525" s="71">
        <v>9066962</v>
      </c>
      <c r="F525" s="120">
        <f t="shared" si="15"/>
        <v>250135834</v>
      </c>
      <c r="G525" s="120">
        <f t="shared" si="15"/>
        <v>499380330</v>
      </c>
      <c r="H525" s="120">
        <f t="shared" si="15"/>
        <v>758583126</v>
      </c>
      <c r="I525" s="120">
        <f t="shared" si="15"/>
        <v>1508099290</v>
      </c>
      <c r="J525" s="120">
        <f t="shared" si="15"/>
        <v>2766062746</v>
      </c>
    </row>
    <row r="526" spans="2:10">
      <c r="B526" s="70" t="s">
        <v>11</v>
      </c>
      <c r="C526" s="100">
        <f t="shared" si="14"/>
        <v>7374988</v>
      </c>
      <c r="D526" s="101">
        <v>540025914</v>
      </c>
      <c r="E526" s="71">
        <v>9994421</v>
      </c>
      <c r="F526" s="120">
        <f t="shared" si="15"/>
        <v>557395323</v>
      </c>
      <c r="G526" s="120">
        <f t="shared" si="15"/>
        <v>1107415658</v>
      </c>
      <c r="H526" s="120">
        <f t="shared" si="15"/>
        <v>1674805402</v>
      </c>
      <c r="I526" s="120">
        <f t="shared" si="15"/>
        <v>3339616383</v>
      </c>
      <c r="J526" s="120">
        <f t="shared" si="15"/>
        <v>6121837443</v>
      </c>
    </row>
    <row r="527" spans="2:10">
      <c r="B527" s="70" t="s">
        <v>12</v>
      </c>
      <c r="C527" s="100">
        <f t="shared" si="14"/>
        <v>407497</v>
      </c>
      <c r="D527" s="101">
        <v>164575649</v>
      </c>
      <c r="E527" s="71">
        <v>2576775</v>
      </c>
      <c r="F527" s="120">
        <f t="shared" si="15"/>
        <v>167559921</v>
      </c>
      <c r="G527" s="120">
        <f t="shared" si="15"/>
        <v>334712345</v>
      </c>
      <c r="H527" s="120">
        <f t="shared" si="15"/>
        <v>504849041</v>
      </c>
      <c r="I527" s="120">
        <f t="shared" si="15"/>
        <v>1007121307</v>
      </c>
      <c r="J527" s="120">
        <f t="shared" si="15"/>
        <v>1846682693</v>
      </c>
    </row>
    <row r="528" spans="2:10">
      <c r="B528" s="70" t="s">
        <v>13</v>
      </c>
      <c r="C528" s="100">
        <f t="shared" si="14"/>
        <v>1540263</v>
      </c>
      <c r="D528" s="101">
        <v>275953379</v>
      </c>
      <c r="E528" s="71">
        <v>4130939</v>
      </c>
      <c r="F528" s="120">
        <f t="shared" si="15"/>
        <v>281624581</v>
      </c>
      <c r="G528" s="120">
        <f t="shared" si="15"/>
        <v>561708899</v>
      </c>
      <c r="H528" s="120">
        <f t="shared" si="15"/>
        <v>847464419</v>
      </c>
      <c r="I528" s="120">
        <f t="shared" si="15"/>
        <v>1690797899</v>
      </c>
      <c r="J528" s="120">
        <f t="shared" si="15"/>
        <v>3099971217</v>
      </c>
    </row>
    <row r="529" spans="2:10">
      <c r="B529" s="70" t="s">
        <v>14</v>
      </c>
      <c r="C529" s="100">
        <f t="shared" ref="C529:C537" si="16">SUM(C17,C47,C77,C107,C137,C167,C197,C227,C257,C287)</f>
        <v>782199</v>
      </c>
      <c r="D529" s="101">
        <v>476733227</v>
      </c>
      <c r="E529" s="71">
        <v>4596842</v>
      </c>
      <c r="F529" s="120">
        <f t="shared" si="15"/>
        <v>482112268</v>
      </c>
      <c r="G529" s="120">
        <f t="shared" si="15"/>
        <v>963442337</v>
      </c>
      <c r="H529" s="120">
        <f t="shared" si="15"/>
        <v>1450151447</v>
      </c>
      <c r="I529" s="120">
        <f t="shared" si="15"/>
        <v>2895706052</v>
      </c>
      <c r="J529" s="120">
        <f t="shared" si="15"/>
        <v>5309299836</v>
      </c>
    </row>
    <row r="530" spans="2:10">
      <c r="B530" s="70" t="s">
        <v>15</v>
      </c>
      <c r="C530" s="100">
        <f t="shared" si="16"/>
        <v>366046</v>
      </c>
      <c r="D530" s="101">
        <v>166473813</v>
      </c>
      <c r="E530" s="71">
        <v>10670280</v>
      </c>
      <c r="F530" s="120">
        <f t="shared" si="15"/>
        <v>177510139</v>
      </c>
      <c r="G530" s="120">
        <f t="shared" si="15"/>
        <v>354654232</v>
      </c>
      <c r="H530" s="120">
        <f t="shared" si="15"/>
        <v>542834651</v>
      </c>
      <c r="I530" s="120">
        <f t="shared" si="15"/>
        <v>1074999022</v>
      </c>
      <c r="J530" s="120">
        <f t="shared" si="15"/>
        <v>1972487905</v>
      </c>
    </row>
    <row r="531" spans="2:10">
      <c r="B531" s="70" t="s">
        <v>16</v>
      </c>
      <c r="C531" s="100">
        <f t="shared" si="16"/>
        <v>55047</v>
      </c>
      <c r="D531" s="101">
        <v>75661495</v>
      </c>
      <c r="E531" s="71">
        <v>2385243</v>
      </c>
      <c r="F531" s="120">
        <f t="shared" si="15"/>
        <v>78101785</v>
      </c>
      <c r="G531" s="120">
        <f t="shared" si="15"/>
        <v>156148523</v>
      </c>
      <c r="H531" s="120">
        <f t="shared" si="15"/>
        <v>236635551</v>
      </c>
      <c r="I531" s="120">
        <f t="shared" si="15"/>
        <v>470885859</v>
      </c>
      <c r="J531" s="120">
        <f t="shared" si="15"/>
        <v>863669933</v>
      </c>
    </row>
    <row r="532" spans="2:10">
      <c r="B532" s="70" t="s">
        <v>17</v>
      </c>
      <c r="C532" s="100">
        <f t="shared" si="16"/>
        <v>1285013</v>
      </c>
      <c r="D532" s="101">
        <v>181948407</v>
      </c>
      <c r="E532" s="71">
        <v>1787025</v>
      </c>
      <c r="F532" s="120">
        <f t="shared" si="15"/>
        <v>185020445</v>
      </c>
      <c r="G532" s="120">
        <f t="shared" si="15"/>
        <v>368755877</v>
      </c>
      <c r="H532" s="120">
        <f t="shared" si="15"/>
        <v>555563347</v>
      </c>
      <c r="I532" s="120">
        <f t="shared" si="15"/>
        <v>1109339669</v>
      </c>
      <c r="J532" s="120">
        <f t="shared" si="15"/>
        <v>2033658893</v>
      </c>
    </row>
    <row r="533" spans="2:10">
      <c r="B533" s="70" t="s">
        <v>84</v>
      </c>
      <c r="C533" s="100">
        <f t="shared" si="16"/>
        <v>0</v>
      </c>
      <c r="D533" s="101">
        <v>46836553</v>
      </c>
      <c r="E533" s="71">
        <v>1054923</v>
      </c>
      <c r="F533" s="120">
        <f t="shared" si="15"/>
        <v>47891476</v>
      </c>
      <c r="G533" s="120">
        <f t="shared" si="15"/>
        <v>95782952</v>
      </c>
      <c r="H533" s="120">
        <f t="shared" si="15"/>
        <v>144729351</v>
      </c>
      <c r="I533" s="120">
        <f t="shared" si="15"/>
        <v>288403779</v>
      </c>
      <c r="J533" s="120">
        <f t="shared" si="15"/>
        <v>528916082</v>
      </c>
    </row>
    <row r="534" spans="2:10">
      <c r="B534" s="70" t="s">
        <v>19</v>
      </c>
      <c r="C534" s="100">
        <f t="shared" si="16"/>
        <v>0</v>
      </c>
      <c r="D534" s="101">
        <v>47220395</v>
      </c>
      <c r="E534" s="71">
        <v>3579478</v>
      </c>
      <c r="F534" s="120">
        <f t="shared" si="15"/>
        <v>50799873</v>
      </c>
      <c r="G534" s="120">
        <f t="shared" si="15"/>
        <v>101599746</v>
      </c>
      <c r="H534" s="120">
        <f t="shared" si="15"/>
        <v>155979097</v>
      </c>
      <c r="I534" s="120">
        <f t="shared" si="15"/>
        <v>308378716</v>
      </c>
      <c r="J534" s="120">
        <f t="shared" si="15"/>
        <v>565957559</v>
      </c>
    </row>
    <row r="535" spans="2:10">
      <c r="B535" s="70" t="s">
        <v>20</v>
      </c>
      <c r="C535" s="100">
        <f t="shared" si="16"/>
        <v>3266423</v>
      </c>
      <c r="D535" s="101">
        <v>153360425</v>
      </c>
      <c r="E535" s="71">
        <v>28803919.800000001</v>
      </c>
      <c r="F535" s="120">
        <f t="shared" si="15"/>
        <v>185430767.80000001</v>
      </c>
      <c r="G535" s="120">
        <f t="shared" si="15"/>
        <v>367595112.60000002</v>
      </c>
      <c r="H535" s="120">
        <f t="shared" si="15"/>
        <v>581829800.20000005</v>
      </c>
      <c r="I535" s="120">
        <f t="shared" si="15"/>
        <v>1134855680.6000001</v>
      </c>
      <c r="J535" s="120">
        <f t="shared" si="15"/>
        <v>2084280593.4000001</v>
      </c>
    </row>
    <row r="536" spans="2:10">
      <c r="B536" s="68"/>
      <c r="C536" s="100">
        <f t="shared" si="16"/>
        <v>0</v>
      </c>
      <c r="D536" s="101">
        <v>0</v>
      </c>
      <c r="E536" s="71">
        <v>0</v>
      </c>
      <c r="F536" s="120">
        <f t="shared" si="15"/>
        <v>0</v>
      </c>
      <c r="G536" s="120">
        <f t="shared" si="15"/>
        <v>0</v>
      </c>
      <c r="H536" s="120">
        <f t="shared" si="15"/>
        <v>0</v>
      </c>
      <c r="I536" s="120">
        <f t="shared" si="15"/>
        <v>0</v>
      </c>
      <c r="J536" s="120">
        <f t="shared" si="15"/>
        <v>0</v>
      </c>
    </row>
    <row r="537" spans="2:10">
      <c r="B537" s="72" t="s">
        <v>21</v>
      </c>
      <c r="C537" s="100">
        <f t="shared" si="16"/>
        <v>17826361</v>
      </c>
      <c r="D537" s="101">
        <v>2741103510</v>
      </c>
      <c r="E537" s="71">
        <v>97278056.799999997</v>
      </c>
      <c r="F537" s="121">
        <f t="shared" si="15"/>
        <v>2856207927.8000002</v>
      </c>
      <c r="G537" s="121">
        <f t="shared" si="15"/>
        <v>5694589494.6000004</v>
      </c>
      <c r="H537" s="121">
        <f t="shared" si="15"/>
        <v>8648075479.2000008</v>
      </c>
      <c r="I537" s="121">
        <f t="shared" si="15"/>
        <v>17198872901.600002</v>
      </c>
      <c r="J537" s="121">
        <f t="shared" si="15"/>
        <v>31541537875.400002</v>
      </c>
    </row>
    <row r="538" spans="2:10">
      <c r="B538" s="69"/>
      <c r="C538" s="102"/>
      <c r="D538" s="102"/>
      <c r="E538" s="69"/>
      <c r="F538" s="119"/>
      <c r="G538" s="119"/>
      <c r="H538" s="119"/>
      <c r="I538" s="119"/>
      <c r="J538" s="119"/>
    </row>
  </sheetData>
  <hyperlinks>
    <hyperlink ref="H4" location="'Indice Regiones'!A1" display="&lt; Volver &gt;" xr:uid="{00000000-0004-0000-0800-000000000000}"/>
    <hyperlink ref="H34" location="'Indice Regiones'!A1" display="&lt; Volver &gt;" xr:uid="{00000000-0004-0000-0800-000001000000}"/>
    <hyperlink ref="H64" location="'Indice Regiones'!A1" display="&lt; Volver &gt;" xr:uid="{00000000-0004-0000-0800-000002000000}"/>
    <hyperlink ref="H94" location="'Indice Regiones'!A1" display="&lt; Volver &gt;" xr:uid="{00000000-0004-0000-0800-000003000000}"/>
    <hyperlink ref="H124" location="'Indice Regiones'!A1" display="&lt; Volver &gt;" xr:uid="{00000000-0004-0000-0800-000004000000}"/>
    <hyperlink ref="H154" location="'Indice Regiones'!A1" display="&lt; Volver &gt;" xr:uid="{00000000-0004-0000-0800-000005000000}"/>
    <hyperlink ref="H184" location="'Indice Regiones'!A1" display="&lt; Volver &gt;" xr:uid="{00000000-0004-0000-0800-000006000000}"/>
    <hyperlink ref="H214" location="'Indice Regiones'!A1" display="&lt; Volver &gt;" xr:uid="{00000000-0004-0000-0800-000007000000}"/>
    <hyperlink ref="H244" location="'Indice Regiones'!A1" display="&lt; Volver &gt;" xr:uid="{00000000-0004-0000-0800-000008000000}"/>
    <hyperlink ref="H274" location="'Indice Regiones'!A1" display="&lt; Volver &gt;" xr:uid="{00000000-0004-0000-0800-000009000000}"/>
    <hyperlink ref="H304" location="'Indice Regiones'!A1" display="&lt; Volver &gt;" xr:uid="{00000000-0004-0000-0800-00000A000000}"/>
  </hyperlinks>
  <pageMargins left="0.7" right="0.7" top="0.75" bottom="0.75" header="0.3" footer="0.3"/>
  <pageSetup orientation="portrait" r:id="rId1"/>
  <ignoredErrors>
    <ignoredError sqref="C25:E25 C55:E55 C85:E85 C115:E115 D145:E145 C175:E175 C205:E205 C235:E235 C265:E265 C295:E29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W92"/>
  <sheetViews>
    <sheetView showGridLines="0" zoomScale="90" zoomScaleNormal="90" workbookViewId="0">
      <selection activeCell="K102" sqref="K102"/>
    </sheetView>
  </sheetViews>
  <sheetFormatPr baseColWidth="10" defaultColWidth="12" defaultRowHeight="12"/>
  <cols>
    <col min="1" max="1" width="3.7109375" style="11" customWidth="1"/>
    <col min="2" max="2" width="16.42578125" style="11" customWidth="1"/>
    <col min="3" max="12" width="11.7109375" style="11" customWidth="1"/>
    <col min="13" max="14" width="12.42578125" style="11" customWidth="1"/>
    <col min="15" max="15" width="12.28515625" style="11" bestFit="1" customWidth="1"/>
    <col min="16" max="19" width="12.28515625" style="29" bestFit="1" customWidth="1"/>
    <col min="20" max="20" width="13.28515625" style="26" bestFit="1" customWidth="1"/>
    <col min="21" max="16384" width="12" style="11"/>
  </cols>
  <sheetData>
    <row r="1" spans="2:23">
      <c r="B1" s="212" t="s">
        <v>140</v>
      </c>
      <c r="C1" s="14"/>
    </row>
    <row r="2" spans="2:23" ht="14.25" customHeight="1">
      <c r="B2" s="244" t="s">
        <v>83</v>
      </c>
      <c r="C2" s="244"/>
      <c r="D2" s="245"/>
      <c r="I2" s="12"/>
    </row>
    <row r="3" spans="2:23" ht="12.75">
      <c r="B3" s="211" t="s">
        <v>2</v>
      </c>
      <c r="C3" s="15"/>
      <c r="K3"/>
      <c r="O3" s="106" t="s">
        <v>185</v>
      </c>
    </row>
    <row r="5" spans="2:23" ht="14.25" customHeight="1">
      <c r="B5" s="233" t="s">
        <v>3</v>
      </c>
      <c r="C5" s="234">
        <v>2001</v>
      </c>
      <c r="D5" s="234">
        <v>2002</v>
      </c>
      <c r="E5" s="235">
        <v>2003</v>
      </c>
      <c r="F5" s="235">
        <v>2004</v>
      </c>
      <c r="G5" s="235" t="s">
        <v>213</v>
      </c>
      <c r="H5" s="235">
        <v>2006</v>
      </c>
      <c r="I5" s="235">
        <v>2007</v>
      </c>
      <c r="J5" s="235">
        <v>2008</v>
      </c>
      <c r="K5" s="234">
        <v>2009</v>
      </c>
      <c r="L5" s="234">
        <v>2010</v>
      </c>
      <c r="M5" s="234">
        <v>2011</v>
      </c>
      <c r="N5" s="234">
        <v>2012</v>
      </c>
      <c r="O5" s="235">
        <v>2013</v>
      </c>
      <c r="P5" s="235">
        <v>2014</v>
      </c>
      <c r="Q5" s="234" t="s">
        <v>474</v>
      </c>
      <c r="R5" s="234">
        <v>2016</v>
      </c>
      <c r="S5" s="234">
        <v>2017</v>
      </c>
      <c r="T5" s="234">
        <v>2018</v>
      </c>
      <c r="U5" s="234">
        <v>2019</v>
      </c>
      <c r="V5" s="234">
        <v>2020</v>
      </c>
      <c r="W5" s="340">
        <v>2021</v>
      </c>
    </row>
    <row r="6" spans="2:23" ht="14.25" customHeight="1">
      <c r="B6" s="237" t="s">
        <v>4</v>
      </c>
      <c r="C6" s="286">
        <v>0</v>
      </c>
      <c r="D6" s="286">
        <v>0</v>
      </c>
      <c r="E6" s="286">
        <v>0</v>
      </c>
      <c r="F6" s="286">
        <v>0</v>
      </c>
      <c r="G6" s="286">
        <v>0</v>
      </c>
      <c r="H6" s="286">
        <v>0</v>
      </c>
      <c r="I6" s="286">
        <v>0</v>
      </c>
      <c r="J6" s="239">
        <v>16517003</v>
      </c>
      <c r="K6" s="239">
        <v>29453713</v>
      </c>
      <c r="L6" s="239">
        <v>17124566</v>
      </c>
      <c r="M6" s="239">
        <v>29712720</v>
      </c>
      <c r="N6" s="239">
        <v>32503594</v>
      </c>
      <c r="O6" s="240">
        <v>27285836.085999999</v>
      </c>
      <c r="P6" s="240">
        <v>24853053</v>
      </c>
      <c r="Q6" s="240">
        <v>39517790</v>
      </c>
      <c r="R6" s="240">
        <v>56504866</v>
      </c>
      <c r="S6" s="240">
        <v>50497575</v>
      </c>
      <c r="T6" s="239">
        <v>43225939.634000003</v>
      </c>
      <c r="U6" s="239">
        <v>53994052.958999999</v>
      </c>
      <c r="V6" s="239">
        <v>40882630.641000003</v>
      </c>
      <c r="W6" s="239">
        <v>42938221.758000001</v>
      </c>
    </row>
    <row r="7" spans="2:23">
      <c r="B7" s="237" t="s">
        <v>6</v>
      </c>
      <c r="C7" s="239">
        <v>20894905</v>
      </c>
      <c r="D7" s="239">
        <v>20276457</v>
      </c>
      <c r="E7" s="239">
        <v>16965576</v>
      </c>
      <c r="F7" s="239">
        <v>12572762</v>
      </c>
      <c r="G7" s="239">
        <v>19696586</v>
      </c>
      <c r="H7" s="239">
        <v>16813038</v>
      </c>
      <c r="I7" s="239">
        <v>27840725</v>
      </c>
      <c r="J7" s="239">
        <v>15845316</v>
      </c>
      <c r="K7" s="239">
        <v>22210102</v>
      </c>
      <c r="L7" s="239">
        <v>31383634</v>
      </c>
      <c r="M7" s="239">
        <v>40655090</v>
      </c>
      <c r="N7" s="239">
        <v>39056683</v>
      </c>
      <c r="O7" s="240">
        <v>40650848.906000003</v>
      </c>
      <c r="P7" s="240">
        <v>41134797</v>
      </c>
      <c r="Q7" s="240">
        <v>39333842.373999998</v>
      </c>
      <c r="R7" s="240">
        <v>40520323.116504855</v>
      </c>
      <c r="S7" s="240">
        <v>45393495</v>
      </c>
      <c r="T7" s="239">
        <v>67576259.212000012</v>
      </c>
      <c r="U7" s="239">
        <v>79344059.713</v>
      </c>
      <c r="V7" s="239">
        <v>73981655.980000004</v>
      </c>
      <c r="W7" s="239">
        <v>42268691.600000001</v>
      </c>
    </row>
    <row r="8" spans="2:23">
      <c r="B8" s="237" t="s">
        <v>7</v>
      </c>
      <c r="C8" s="239">
        <v>22720528</v>
      </c>
      <c r="D8" s="239">
        <v>22561614</v>
      </c>
      <c r="E8" s="239">
        <v>26096162</v>
      </c>
      <c r="F8" s="239">
        <v>21860339</v>
      </c>
      <c r="G8" s="239">
        <v>27239748</v>
      </c>
      <c r="H8" s="239">
        <v>27723818</v>
      </c>
      <c r="I8" s="239">
        <v>34980706</v>
      </c>
      <c r="J8" s="239">
        <v>47664792</v>
      </c>
      <c r="K8" s="239">
        <v>52186777</v>
      </c>
      <c r="L8" s="239">
        <v>55451029</v>
      </c>
      <c r="M8" s="239">
        <v>66513965</v>
      </c>
      <c r="N8" s="239">
        <v>82492672</v>
      </c>
      <c r="O8" s="240">
        <v>76965400.171000004</v>
      </c>
      <c r="P8" s="240">
        <v>72670864.241999999</v>
      </c>
      <c r="Q8" s="240">
        <v>94812392.238000005</v>
      </c>
      <c r="R8" s="240">
        <v>111710384.73786408</v>
      </c>
      <c r="S8" s="240">
        <v>148021372</v>
      </c>
      <c r="T8" s="239">
        <v>107707087.76900001</v>
      </c>
      <c r="U8" s="239">
        <v>101578427.373</v>
      </c>
      <c r="V8" s="239">
        <v>80270941.900000006</v>
      </c>
      <c r="W8" s="239">
        <v>66906113.285999998</v>
      </c>
    </row>
    <row r="9" spans="2:23">
      <c r="B9" s="237" t="s">
        <v>8</v>
      </c>
      <c r="C9" s="239">
        <v>19403018</v>
      </c>
      <c r="D9" s="239">
        <v>16583761</v>
      </c>
      <c r="E9" s="239">
        <v>13438942</v>
      </c>
      <c r="F9" s="239">
        <v>13477507</v>
      </c>
      <c r="G9" s="239">
        <v>20728589</v>
      </c>
      <c r="H9" s="239">
        <v>21257640</v>
      </c>
      <c r="I9" s="239">
        <v>18809326</v>
      </c>
      <c r="J9" s="239">
        <v>35585854</v>
      </c>
      <c r="K9" s="239">
        <v>41781556</v>
      </c>
      <c r="L9" s="239">
        <v>35939604</v>
      </c>
      <c r="M9" s="239">
        <v>46255283</v>
      </c>
      <c r="N9" s="239">
        <v>52096958</v>
      </c>
      <c r="O9" s="240">
        <v>38995478.778999999</v>
      </c>
      <c r="P9" s="240">
        <v>48332060</v>
      </c>
      <c r="Q9" s="240">
        <v>56789871.923</v>
      </c>
      <c r="R9" s="240">
        <v>60578044.495145634</v>
      </c>
      <c r="S9" s="240">
        <v>67086230</v>
      </c>
      <c r="T9" s="239">
        <v>59477121.843000002</v>
      </c>
      <c r="U9" s="239">
        <v>74248016.104999989</v>
      </c>
      <c r="V9" s="239">
        <v>73204886.331</v>
      </c>
      <c r="W9" s="239">
        <v>71405027.320999995</v>
      </c>
    </row>
    <row r="10" spans="2:23">
      <c r="B10" s="237" t="s">
        <v>9</v>
      </c>
      <c r="C10" s="239">
        <v>24844647</v>
      </c>
      <c r="D10" s="239">
        <v>24600071</v>
      </c>
      <c r="E10" s="239">
        <v>21374365</v>
      </c>
      <c r="F10" s="239">
        <v>21483865</v>
      </c>
      <c r="G10" s="239">
        <v>21784598</v>
      </c>
      <c r="H10" s="239">
        <v>30030368</v>
      </c>
      <c r="I10" s="239">
        <v>33579686</v>
      </c>
      <c r="J10" s="239">
        <v>47473785</v>
      </c>
      <c r="K10" s="239">
        <v>57750723</v>
      </c>
      <c r="L10" s="239">
        <v>45034055</v>
      </c>
      <c r="M10" s="239">
        <v>46922386</v>
      </c>
      <c r="N10" s="239">
        <v>58543781</v>
      </c>
      <c r="O10" s="240">
        <v>57744370.064000003</v>
      </c>
      <c r="P10" s="240">
        <v>66821634</v>
      </c>
      <c r="Q10" s="240">
        <v>88630132.343999997</v>
      </c>
      <c r="R10" s="240">
        <v>94916804.43689321</v>
      </c>
      <c r="S10" s="240">
        <v>107909792</v>
      </c>
      <c r="T10" s="239">
        <v>97383589.724999994</v>
      </c>
      <c r="U10" s="239">
        <v>113403398.37099999</v>
      </c>
      <c r="V10" s="239">
        <v>90420270.247000009</v>
      </c>
      <c r="W10" s="239">
        <v>87394039.799999997</v>
      </c>
    </row>
    <row r="11" spans="2:23">
      <c r="B11" s="237" t="s">
        <v>10</v>
      </c>
      <c r="C11" s="239">
        <v>31270021</v>
      </c>
      <c r="D11" s="239">
        <v>35452624</v>
      </c>
      <c r="E11" s="239">
        <v>30647728</v>
      </c>
      <c r="F11" s="239">
        <v>25814836</v>
      </c>
      <c r="G11" s="239">
        <v>24082088</v>
      </c>
      <c r="H11" s="239">
        <v>23096718</v>
      </c>
      <c r="I11" s="239">
        <v>28749696</v>
      </c>
      <c r="J11" s="239">
        <v>40988205</v>
      </c>
      <c r="K11" s="239">
        <v>48478741</v>
      </c>
      <c r="L11" s="239">
        <v>51428213</v>
      </c>
      <c r="M11" s="239">
        <v>58989608.158</v>
      </c>
      <c r="N11" s="239">
        <v>68554611.498999998</v>
      </c>
      <c r="O11" s="240">
        <v>88617143.958000004</v>
      </c>
      <c r="P11" s="240">
        <v>86844158</v>
      </c>
      <c r="Q11" s="240">
        <v>99679183</v>
      </c>
      <c r="R11" s="240">
        <v>82504047</v>
      </c>
      <c r="S11" s="240">
        <v>85373759</v>
      </c>
      <c r="T11" s="239">
        <v>76771382.217999995</v>
      </c>
      <c r="U11" s="239">
        <v>82360301.088</v>
      </c>
      <c r="V11" s="239">
        <v>74346240.245000005</v>
      </c>
      <c r="W11" s="239">
        <v>85754917.510000005</v>
      </c>
    </row>
    <row r="12" spans="2:23">
      <c r="B12" s="237" t="s">
        <v>11</v>
      </c>
      <c r="C12" s="239">
        <v>51036968</v>
      </c>
      <c r="D12" s="239">
        <v>59267690</v>
      </c>
      <c r="E12" s="239">
        <v>44223521</v>
      </c>
      <c r="F12" s="239">
        <v>54444036</v>
      </c>
      <c r="G12" s="239">
        <v>43520255</v>
      </c>
      <c r="H12" s="239">
        <v>64281804</v>
      </c>
      <c r="I12" s="239">
        <v>61582830</v>
      </c>
      <c r="J12" s="239">
        <v>75978117</v>
      </c>
      <c r="K12" s="239">
        <v>94089214</v>
      </c>
      <c r="L12" s="239">
        <v>83187113</v>
      </c>
      <c r="M12" s="239">
        <v>105358614</v>
      </c>
      <c r="N12" s="239">
        <v>103713455</v>
      </c>
      <c r="O12" s="240">
        <v>104903212.56299999</v>
      </c>
      <c r="P12" s="240">
        <v>113924905</v>
      </c>
      <c r="Q12" s="240">
        <v>122245380.06</v>
      </c>
      <c r="R12" s="240">
        <v>156233328.05825242</v>
      </c>
      <c r="S12" s="240">
        <v>140905539</v>
      </c>
      <c r="T12" s="239">
        <v>139822823.64700001</v>
      </c>
      <c r="U12" s="239">
        <v>135290726.43799999</v>
      </c>
      <c r="V12" s="239">
        <v>133888293.421</v>
      </c>
      <c r="W12" s="239">
        <v>197105949.36000001</v>
      </c>
    </row>
    <row r="13" spans="2:23">
      <c r="B13" s="237" t="s">
        <v>12</v>
      </c>
      <c r="C13" s="239">
        <v>21255865</v>
      </c>
      <c r="D13" s="239">
        <v>20811782</v>
      </c>
      <c r="E13" s="239">
        <v>16548402</v>
      </c>
      <c r="F13" s="239">
        <v>18955268</v>
      </c>
      <c r="G13" s="239">
        <v>14597167</v>
      </c>
      <c r="H13" s="239">
        <v>21314992</v>
      </c>
      <c r="I13" s="239">
        <v>27351600</v>
      </c>
      <c r="J13" s="239">
        <v>44713313</v>
      </c>
      <c r="K13" s="239">
        <v>46064540</v>
      </c>
      <c r="L13" s="239">
        <v>43472565</v>
      </c>
      <c r="M13" s="239">
        <v>52730798</v>
      </c>
      <c r="N13" s="239">
        <v>70661414</v>
      </c>
      <c r="O13" s="240">
        <v>52937114.067000002</v>
      </c>
      <c r="P13" s="240">
        <v>63665113</v>
      </c>
      <c r="Q13" s="240">
        <v>55657112.191</v>
      </c>
      <c r="R13" s="240">
        <v>65801164.145631067</v>
      </c>
      <c r="S13" s="240">
        <v>75955861</v>
      </c>
      <c r="T13" s="239">
        <v>75714539.844999999</v>
      </c>
      <c r="U13" s="239">
        <v>96568632.809</v>
      </c>
      <c r="V13" s="239">
        <v>66777789.185000002</v>
      </c>
      <c r="W13" s="239">
        <v>69194337.112999991</v>
      </c>
    </row>
    <row r="14" spans="2:23">
      <c r="B14" s="237" t="s">
        <v>13</v>
      </c>
      <c r="C14" s="239">
        <v>28070265</v>
      </c>
      <c r="D14" s="239">
        <v>23087415</v>
      </c>
      <c r="E14" s="239">
        <v>21122396</v>
      </c>
      <c r="F14" s="239">
        <v>22486388</v>
      </c>
      <c r="G14" s="239">
        <v>26689575</v>
      </c>
      <c r="H14" s="239">
        <v>24536659</v>
      </c>
      <c r="I14" s="239">
        <v>35647489</v>
      </c>
      <c r="J14" s="239">
        <v>44054319</v>
      </c>
      <c r="K14" s="239">
        <v>76430380</v>
      </c>
      <c r="L14" s="239">
        <v>60442278</v>
      </c>
      <c r="M14" s="239">
        <v>71916970</v>
      </c>
      <c r="N14" s="239">
        <v>83393818</v>
      </c>
      <c r="O14" s="240">
        <v>87506656.726999998</v>
      </c>
      <c r="P14" s="240">
        <v>76051779</v>
      </c>
      <c r="Q14" s="240">
        <v>97979415.814999998</v>
      </c>
      <c r="R14" s="240">
        <v>90662876.885048538</v>
      </c>
      <c r="S14" s="240">
        <v>114836935</v>
      </c>
      <c r="T14" s="239">
        <v>112481476.353</v>
      </c>
      <c r="U14" s="239">
        <v>271528359.76100004</v>
      </c>
      <c r="V14" s="239">
        <v>178768255.63499999</v>
      </c>
      <c r="W14" s="239">
        <v>136157360.52599999</v>
      </c>
    </row>
    <row r="15" spans="2:23">
      <c r="B15" s="237" t="s">
        <v>608</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39">
        <v>49565565.43</v>
      </c>
      <c r="V15" s="239">
        <v>43116988.975000001</v>
      </c>
      <c r="W15" s="239">
        <v>71318834.475999996</v>
      </c>
    </row>
    <row r="16" spans="2:23">
      <c r="B16" s="237" t="s">
        <v>14</v>
      </c>
      <c r="C16" s="239">
        <v>40105021</v>
      </c>
      <c r="D16" s="239">
        <v>44649873</v>
      </c>
      <c r="E16" s="239">
        <v>56490262</v>
      </c>
      <c r="F16" s="239">
        <v>56255896</v>
      </c>
      <c r="G16" s="239">
        <v>45036011</v>
      </c>
      <c r="H16" s="239">
        <v>53712852</v>
      </c>
      <c r="I16" s="239">
        <v>51838471</v>
      </c>
      <c r="J16" s="239">
        <v>72636723</v>
      </c>
      <c r="K16" s="239">
        <v>121345843</v>
      </c>
      <c r="L16" s="239">
        <v>77681344</v>
      </c>
      <c r="M16" s="239">
        <v>102168486</v>
      </c>
      <c r="N16" s="239">
        <v>111711134</v>
      </c>
      <c r="O16" s="240">
        <v>111706347.073</v>
      </c>
      <c r="P16" s="240">
        <v>111786434</v>
      </c>
      <c r="Q16" s="240">
        <v>121218640.311</v>
      </c>
      <c r="R16" s="240">
        <v>127661052.73786408</v>
      </c>
      <c r="S16" s="240">
        <v>140279160</v>
      </c>
      <c r="T16" s="239">
        <v>129569989.272</v>
      </c>
      <c r="U16" s="239">
        <v>108642798.62899999</v>
      </c>
      <c r="V16" s="239">
        <v>110774050.111</v>
      </c>
      <c r="W16" s="239">
        <v>94610676.170000002</v>
      </c>
    </row>
    <row r="17" spans="2:23">
      <c r="B17" s="237" t="s">
        <v>15</v>
      </c>
      <c r="C17" s="239">
        <v>33974332</v>
      </c>
      <c r="D17" s="239">
        <v>31972817</v>
      </c>
      <c r="E17" s="239">
        <v>33554207</v>
      </c>
      <c r="F17" s="239">
        <v>34426085</v>
      </c>
      <c r="G17" s="239">
        <v>44948370</v>
      </c>
      <c r="H17" s="239">
        <v>31798001</v>
      </c>
      <c r="I17" s="239">
        <v>32317608</v>
      </c>
      <c r="J17" s="239">
        <v>44184095</v>
      </c>
      <c r="K17" s="239">
        <v>43424792</v>
      </c>
      <c r="L17" s="239">
        <v>46862834</v>
      </c>
      <c r="M17" s="239">
        <v>57267299.272</v>
      </c>
      <c r="N17" s="239">
        <v>77744409.364000008</v>
      </c>
      <c r="O17" s="240">
        <v>90206204</v>
      </c>
      <c r="P17" s="240">
        <v>89247470</v>
      </c>
      <c r="Q17" s="240">
        <v>121184612.079</v>
      </c>
      <c r="R17" s="240">
        <v>129269178.97515534</v>
      </c>
      <c r="S17" s="240">
        <v>140323279</v>
      </c>
      <c r="T17" s="239">
        <v>188748271.54499999</v>
      </c>
      <c r="U17" s="239">
        <v>218570618.208</v>
      </c>
      <c r="V17" s="239">
        <v>198720849.86699998</v>
      </c>
      <c r="W17" s="239">
        <v>219804979.15099996</v>
      </c>
    </row>
    <row r="18" spans="2:23">
      <c r="B18" s="237" t="s">
        <v>16</v>
      </c>
      <c r="C18" s="286">
        <v>0</v>
      </c>
      <c r="D18" s="286">
        <v>0</v>
      </c>
      <c r="E18" s="286">
        <v>0</v>
      </c>
      <c r="F18" s="286">
        <v>0</v>
      </c>
      <c r="G18" s="286">
        <v>0</v>
      </c>
      <c r="H18" s="286">
        <v>0</v>
      </c>
      <c r="I18" s="286">
        <v>0</v>
      </c>
      <c r="J18" s="239">
        <v>15423408</v>
      </c>
      <c r="K18" s="239">
        <v>33948816</v>
      </c>
      <c r="L18" s="239">
        <v>40172833</v>
      </c>
      <c r="M18" s="239">
        <v>43855801</v>
      </c>
      <c r="N18" s="239">
        <v>60520989</v>
      </c>
      <c r="O18" s="240">
        <v>73068383.590999991</v>
      </c>
      <c r="P18" s="240">
        <v>68126123</v>
      </c>
      <c r="Q18" s="240">
        <v>79669681.671000004</v>
      </c>
      <c r="R18" s="240">
        <v>72055119.339805827</v>
      </c>
      <c r="S18" s="240">
        <v>85800828</v>
      </c>
      <c r="T18" s="239">
        <v>75297117.737000003</v>
      </c>
      <c r="U18" s="239">
        <v>91898177.25999999</v>
      </c>
      <c r="V18" s="239">
        <v>68006051.185000002</v>
      </c>
      <c r="W18" s="239">
        <v>69717196.108999997</v>
      </c>
    </row>
    <row r="19" spans="2:23">
      <c r="B19" s="237" t="s">
        <v>17</v>
      </c>
      <c r="C19" s="239">
        <v>37811729</v>
      </c>
      <c r="D19" s="239">
        <v>38161345</v>
      </c>
      <c r="E19" s="239">
        <v>32634198</v>
      </c>
      <c r="F19" s="239">
        <v>31233207</v>
      </c>
      <c r="G19" s="239">
        <v>24924189</v>
      </c>
      <c r="H19" s="239">
        <v>35334040</v>
      </c>
      <c r="I19" s="239">
        <v>45887889</v>
      </c>
      <c r="J19" s="239">
        <v>55408422</v>
      </c>
      <c r="K19" s="239">
        <v>85622643</v>
      </c>
      <c r="L19" s="239">
        <v>82366304</v>
      </c>
      <c r="M19" s="239">
        <v>73521010</v>
      </c>
      <c r="N19" s="239">
        <v>78926933</v>
      </c>
      <c r="O19" s="240">
        <v>81544493.929000005</v>
      </c>
      <c r="P19" s="240">
        <v>103005597</v>
      </c>
      <c r="Q19" s="240">
        <v>114412470.044</v>
      </c>
      <c r="R19" s="240">
        <v>99391801.970873788</v>
      </c>
      <c r="S19" s="240">
        <v>103139117</v>
      </c>
      <c r="T19" s="239">
        <v>103477709.34899999</v>
      </c>
      <c r="U19" s="239">
        <v>132447586.131</v>
      </c>
      <c r="V19" s="239">
        <v>125436260.80200002</v>
      </c>
      <c r="W19" s="239">
        <v>135610677.96000001</v>
      </c>
    </row>
    <row r="20" spans="2:23">
      <c r="B20" s="237" t="s">
        <v>84</v>
      </c>
      <c r="C20" s="239">
        <v>19331613</v>
      </c>
      <c r="D20" s="239">
        <v>16997992</v>
      </c>
      <c r="E20" s="239">
        <v>16204934</v>
      </c>
      <c r="F20" s="239">
        <v>16130240</v>
      </c>
      <c r="G20" s="239">
        <v>14637092</v>
      </c>
      <c r="H20" s="239">
        <v>19524403</v>
      </c>
      <c r="I20" s="239">
        <v>22880768</v>
      </c>
      <c r="J20" s="239">
        <v>21286110</v>
      </c>
      <c r="K20" s="239">
        <v>33421511</v>
      </c>
      <c r="L20" s="239">
        <v>30373836</v>
      </c>
      <c r="M20" s="239">
        <v>32115938</v>
      </c>
      <c r="N20" s="239">
        <v>40369599</v>
      </c>
      <c r="O20" s="240">
        <v>44925171.240999997</v>
      </c>
      <c r="P20" s="240">
        <v>49239512</v>
      </c>
      <c r="Q20" s="240">
        <v>46330685.174999997</v>
      </c>
      <c r="R20" s="240">
        <v>70972993.242718443</v>
      </c>
      <c r="S20" s="240">
        <v>92745338</v>
      </c>
      <c r="T20" s="239">
        <v>64486939.262999997</v>
      </c>
      <c r="U20" s="239">
        <v>59248188.002999999</v>
      </c>
      <c r="V20" s="239">
        <v>69463407.252999991</v>
      </c>
      <c r="W20" s="239">
        <v>62843726.200000003</v>
      </c>
    </row>
    <row r="21" spans="2:23">
      <c r="B21" s="237" t="s">
        <v>19</v>
      </c>
      <c r="C21" s="239">
        <v>16789144</v>
      </c>
      <c r="D21" s="239">
        <v>25277037</v>
      </c>
      <c r="E21" s="239">
        <v>19160901</v>
      </c>
      <c r="F21" s="239">
        <v>17490284</v>
      </c>
      <c r="G21" s="239">
        <v>15844498</v>
      </c>
      <c r="H21" s="239">
        <v>17246404</v>
      </c>
      <c r="I21" s="239">
        <v>34601428</v>
      </c>
      <c r="J21" s="239">
        <v>32099165</v>
      </c>
      <c r="K21" s="239">
        <v>38954481</v>
      </c>
      <c r="L21" s="239">
        <v>33133683</v>
      </c>
      <c r="M21" s="239">
        <v>42157944</v>
      </c>
      <c r="N21" s="239">
        <v>48319165</v>
      </c>
      <c r="O21" s="240">
        <v>49083898.968999997</v>
      </c>
      <c r="P21" s="240">
        <v>56884143</v>
      </c>
      <c r="Q21" s="240">
        <v>85701182.828000009</v>
      </c>
      <c r="R21" s="240">
        <v>113731767.04854369</v>
      </c>
      <c r="S21" s="240">
        <v>103018429</v>
      </c>
      <c r="T21" s="239">
        <v>109384177.089</v>
      </c>
      <c r="U21" s="239">
        <v>107246113.59999999</v>
      </c>
      <c r="V21" s="239">
        <v>97806549.995999992</v>
      </c>
      <c r="W21" s="239">
        <v>74377256.273999989</v>
      </c>
    </row>
    <row r="22" spans="2:23">
      <c r="B22" s="237" t="s">
        <v>20</v>
      </c>
      <c r="C22" s="239">
        <v>1161653</v>
      </c>
      <c r="D22" s="239">
        <v>2909183</v>
      </c>
      <c r="E22" s="239">
        <v>9002769</v>
      </c>
      <c r="F22" s="239">
        <v>1052600</v>
      </c>
      <c r="G22" s="239">
        <v>1410518</v>
      </c>
      <c r="H22" s="239">
        <v>1052333</v>
      </c>
      <c r="I22" s="239">
        <v>704103</v>
      </c>
      <c r="J22" s="239">
        <v>473171</v>
      </c>
      <c r="K22" s="239">
        <v>1556639</v>
      </c>
      <c r="L22" s="239">
        <v>4160045</v>
      </c>
      <c r="M22" s="239">
        <v>1981597</v>
      </c>
      <c r="N22" s="239">
        <v>2373845</v>
      </c>
      <c r="O22" s="240">
        <v>4288044</v>
      </c>
      <c r="P22" s="240">
        <v>3655573</v>
      </c>
      <c r="Q22" s="240">
        <v>3500733</v>
      </c>
      <c r="R22" s="240">
        <v>3306791</v>
      </c>
      <c r="S22" s="240">
        <v>4167450</v>
      </c>
      <c r="T22" s="239">
        <v>4229693.7039999999</v>
      </c>
      <c r="U22" s="239">
        <v>4315673.9649999999</v>
      </c>
      <c r="V22" s="239">
        <v>4063487.159</v>
      </c>
      <c r="W22" s="239">
        <v>4227790.6179999998</v>
      </c>
    </row>
    <row r="23" spans="2:23">
      <c r="B23" s="231"/>
      <c r="C23" s="287"/>
      <c r="D23" s="287"/>
      <c r="E23" s="287"/>
      <c r="F23" s="287"/>
      <c r="G23" s="287"/>
      <c r="H23" s="287"/>
      <c r="I23" s="287"/>
      <c r="J23" s="287"/>
      <c r="K23" s="287"/>
      <c r="L23" s="287"/>
      <c r="M23" s="287"/>
      <c r="N23" s="287"/>
      <c r="O23" s="287"/>
      <c r="P23" s="287"/>
      <c r="Q23" s="287"/>
      <c r="R23" s="287"/>
      <c r="S23" s="287"/>
      <c r="T23" s="287"/>
    </row>
    <row r="24" spans="2:23" ht="12.75" customHeight="1">
      <c r="B24" s="241" t="s">
        <v>21</v>
      </c>
      <c r="C24" s="242">
        <f>SUM(C6:C22)</f>
        <v>368669709</v>
      </c>
      <c r="D24" s="242">
        <f t="shared" ref="D24:N24" si="0">SUM(D6:D22)</f>
        <v>382609661</v>
      </c>
      <c r="E24" s="242">
        <f t="shared" si="0"/>
        <v>357464363</v>
      </c>
      <c r="F24" s="242">
        <f t="shared" si="0"/>
        <v>347683313</v>
      </c>
      <c r="G24" s="242">
        <f t="shared" si="0"/>
        <v>345139284</v>
      </c>
      <c r="H24" s="242">
        <f t="shared" si="0"/>
        <v>387723070</v>
      </c>
      <c r="I24" s="242">
        <f t="shared" si="0"/>
        <v>456772325</v>
      </c>
      <c r="J24" s="242">
        <f t="shared" si="0"/>
        <v>610331798</v>
      </c>
      <c r="K24" s="242">
        <f t="shared" si="0"/>
        <v>826720471</v>
      </c>
      <c r="L24" s="242">
        <f t="shared" si="0"/>
        <v>738213936</v>
      </c>
      <c r="M24" s="242">
        <f t="shared" si="0"/>
        <v>872123509.42999995</v>
      </c>
      <c r="N24" s="242">
        <f t="shared" si="0"/>
        <v>1010983060.863</v>
      </c>
      <c r="O24" s="242">
        <f t="shared" ref="O24:U24" si="1">SUM(O6:O22)</f>
        <v>1030428604.124</v>
      </c>
      <c r="P24" s="242">
        <f t="shared" si="1"/>
        <v>1076243215.2420001</v>
      </c>
      <c r="Q24" s="242">
        <f t="shared" si="1"/>
        <v>1266663125.053</v>
      </c>
      <c r="R24" s="242">
        <f t="shared" si="1"/>
        <v>1375820543.1903009</v>
      </c>
      <c r="S24" s="242">
        <f t="shared" si="1"/>
        <v>1505454159</v>
      </c>
      <c r="T24" s="242">
        <f t="shared" si="1"/>
        <v>1455354118.2049999</v>
      </c>
      <c r="U24" s="242">
        <f t="shared" si="1"/>
        <v>1780250695.8429997</v>
      </c>
      <c r="V24" s="242">
        <f t="shared" ref="V24:W24" si="2">SUM(V6:V22)</f>
        <v>1529928608.9330001</v>
      </c>
      <c r="W24" s="341">
        <f t="shared" si="2"/>
        <v>1531635795.2319999</v>
      </c>
    </row>
    <row r="25" spans="2:23">
      <c r="B25" s="210" t="s">
        <v>841</v>
      </c>
      <c r="C25" s="230"/>
      <c r="D25" s="230"/>
      <c r="E25" s="230"/>
      <c r="F25" s="230"/>
      <c r="G25" s="230"/>
      <c r="H25" s="230"/>
      <c r="I25" s="230"/>
      <c r="J25" s="230"/>
      <c r="K25" s="230"/>
      <c r="L25" s="230"/>
      <c r="M25" s="230"/>
      <c r="N25" s="230"/>
      <c r="O25" s="230"/>
      <c r="P25" s="230"/>
      <c r="Q25" s="230"/>
      <c r="R25" s="230"/>
      <c r="S25" s="230"/>
      <c r="T25" s="230"/>
      <c r="U25" s="25"/>
    </row>
    <row r="26" spans="2:23">
      <c r="B26" s="214" t="s">
        <v>839</v>
      </c>
      <c r="C26" s="442"/>
      <c r="D26" s="442"/>
      <c r="E26" s="442"/>
      <c r="F26" s="442"/>
      <c r="G26" s="442"/>
      <c r="H26" s="442"/>
      <c r="I26" s="442"/>
      <c r="J26" s="442"/>
      <c r="K26" s="442"/>
      <c r="L26" s="442"/>
      <c r="M26" s="442"/>
      <c r="N26" s="442"/>
      <c r="O26" s="442"/>
      <c r="P26" s="442"/>
      <c r="Q26" s="442"/>
      <c r="R26" s="442"/>
      <c r="S26" s="442"/>
      <c r="T26" s="442"/>
      <c r="U26" s="25"/>
    </row>
    <row r="27" spans="2:23">
      <c r="B27" s="213" t="s">
        <v>86</v>
      </c>
      <c r="C27" s="446"/>
      <c r="D27" s="446"/>
      <c r="E27" s="446"/>
      <c r="F27" s="446"/>
      <c r="G27" s="446"/>
      <c r="H27" s="446"/>
      <c r="I27" s="446"/>
      <c r="J27" s="446"/>
      <c r="K27" s="446"/>
      <c r="L27" s="446"/>
      <c r="M27" s="446"/>
      <c r="N27" s="446"/>
      <c r="O27" s="446"/>
      <c r="P27" s="447"/>
      <c r="Q27" s="447"/>
      <c r="R27" s="447"/>
      <c r="S27" s="447"/>
      <c r="T27" s="446"/>
      <c r="U27" s="25"/>
    </row>
    <row r="28" spans="2:23">
      <c r="B28" s="213" t="s">
        <v>87</v>
      </c>
      <c r="C28" s="445"/>
      <c r="D28" s="445"/>
      <c r="E28" s="445"/>
      <c r="F28" s="445"/>
      <c r="G28" s="445"/>
      <c r="H28" s="445"/>
      <c r="I28" s="445"/>
      <c r="J28" s="445"/>
      <c r="K28" s="445"/>
      <c r="L28" s="445"/>
      <c r="M28" s="445"/>
      <c r="N28" s="445"/>
      <c r="O28" s="445"/>
      <c r="P28" s="445"/>
      <c r="Q28" s="445"/>
      <c r="R28" s="445"/>
      <c r="S28" s="445"/>
      <c r="T28" s="445"/>
    </row>
    <row r="29" spans="2:23" ht="12.75">
      <c r="B29" s="213" t="s">
        <v>238</v>
      </c>
      <c r="C29" s="58"/>
      <c r="D29" s="59"/>
      <c r="E29" s="60"/>
      <c r="F29" s="60"/>
      <c r="G29" s="60"/>
      <c r="H29" s="60"/>
      <c r="I29" s="60"/>
      <c r="L29"/>
      <c r="O29" s="26"/>
    </row>
    <row r="30" spans="2:23" ht="12.75">
      <c r="B30" s="213" t="s">
        <v>838</v>
      </c>
      <c r="C30" s="58"/>
      <c r="D30" s="59"/>
      <c r="E30" s="60"/>
      <c r="F30" s="60"/>
      <c r="G30" s="60"/>
      <c r="H30" s="60"/>
      <c r="I30" s="60"/>
      <c r="L30"/>
      <c r="O30" s="26"/>
    </row>
    <row r="31" spans="2:23">
      <c r="B31" s="114"/>
      <c r="C31" s="45"/>
      <c r="D31" s="45"/>
      <c r="E31" s="45"/>
      <c r="F31" s="45"/>
      <c r="G31" s="45"/>
      <c r="H31" s="45"/>
      <c r="I31" s="45"/>
      <c r="J31" s="45"/>
      <c r="K31" s="45"/>
      <c r="L31" s="45"/>
      <c r="M31" s="45"/>
      <c r="N31" s="45"/>
      <c r="O31" s="45"/>
      <c r="P31" s="45"/>
      <c r="Q31" s="45"/>
      <c r="R31" s="45"/>
      <c r="S31" s="124"/>
      <c r="T31" s="45"/>
    </row>
    <row r="32" spans="2:23">
      <c r="B32" s="19"/>
      <c r="G32" s="12"/>
      <c r="H32" s="12"/>
      <c r="I32" s="12"/>
      <c r="J32" s="12"/>
    </row>
    <row r="33" spans="2:23" ht="12.75">
      <c r="B33" s="19"/>
      <c r="C33" s="61"/>
      <c r="D33" s="59"/>
      <c r="E33" s="60"/>
      <c r="F33" s="60"/>
      <c r="G33" s="60"/>
      <c r="H33" s="60"/>
      <c r="I33" s="60"/>
      <c r="L33"/>
    </row>
    <row r="34" spans="2:23" ht="12.75">
      <c r="B34" s="58" t="s">
        <v>88</v>
      </c>
      <c r="C34" s="61"/>
      <c r="D34" s="59"/>
      <c r="E34" s="60"/>
      <c r="F34" s="60"/>
      <c r="G34" s="60"/>
      <c r="H34" s="60"/>
      <c r="I34" s="60"/>
      <c r="L34"/>
      <c r="O34" s="26"/>
    </row>
    <row r="35" spans="2:23" ht="12.75">
      <c r="D35" s="26"/>
      <c r="E35" s="26"/>
      <c r="F35" s="26"/>
      <c r="G35" s="26"/>
      <c r="H35" s="26"/>
      <c r="I35" s="26"/>
      <c r="J35" s="40"/>
      <c r="K35" s="27"/>
      <c r="L35" s="27"/>
      <c r="M35" s="62"/>
      <c r="N35" s="62"/>
      <c r="O35" s="92"/>
      <c r="P35" s="122"/>
      <c r="Q35" s="122"/>
      <c r="R35" s="122"/>
      <c r="S35" s="122"/>
      <c r="T35" s="63"/>
    </row>
    <row r="36" spans="2:23" ht="12.75">
      <c r="B36" s="212" t="s">
        <v>142</v>
      </c>
      <c r="C36" s="25"/>
      <c r="D36" s="37"/>
      <c r="E36" s="37"/>
      <c r="F36" s="37"/>
      <c r="G36" s="37"/>
      <c r="H36" s="37"/>
      <c r="I36" s="37"/>
      <c r="J36" s="36"/>
      <c r="K36" s="36"/>
      <c r="L36" s="36"/>
      <c r="M36"/>
      <c r="N36" s="62"/>
      <c r="O36" s="92"/>
      <c r="P36" s="122"/>
      <c r="Q36" s="122"/>
      <c r="R36" s="122"/>
      <c r="S36" s="122"/>
      <c r="T36" s="63"/>
    </row>
    <row r="37" spans="2:23" ht="12.75">
      <c r="B37" s="244" t="s">
        <v>204</v>
      </c>
      <c r="C37" s="246"/>
      <c r="D37" s="247"/>
      <c r="E37" s="247"/>
      <c r="F37" s="247"/>
      <c r="G37" s="39"/>
      <c r="H37" s="39"/>
      <c r="I37" s="39"/>
      <c r="J37"/>
      <c r="K37"/>
      <c r="L37"/>
      <c r="M37"/>
      <c r="N37" s="62"/>
      <c r="O37" s="92"/>
      <c r="P37" s="122"/>
      <c r="Q37" s="122"/>
      <c r="R37" s="122"/>
      <c r="S37" s="122"/>
      <c r="T37" s="63"/>
    </row>
    <row r="38" spans="2:23" ht="12.75">
      <c r="B38" s="226" t="s">
        <v>30</v>
      </c>
      <c r="C38" s="38"/>
      <c r="D38" s="39"/>
      <c r="E38" s="39"/>
      <c r="F38" s="39"/>
      <c r="G38" s="39"/>
      <c r="H38" s="39"/>
      <c r="I38" s="39"/>
      <c r="J38" s="36"/>
      <c r="K38" s="36"/>
      <c r="L38" s="36"/>
      <c r="O38" s="106" t="s">
        <v>185</v>
      </c>
      <c r="P38" s="122"/>
      <c r="Q38" s="122"/>
      <c r="R38" s="122"/>
      <c r="S38" s="122"/>
      <c r="T38" s="63"/>
    </row>
    <row r="39" spans="2:23" ht="12.75">
      <c r="B39" s="25"/>
      <c r="C39" s="25"/>
      <c r="D39" s="39"/>
      <c r="E39" s="39"/>
      <c r="F39" s="39"/>
      <c r="G39" s="39"/>
      <c r="H39" s="39"/>
      <c r="I39" s="39"/>
      <c r="J39" s="40"/>
      <c r="K39" s="27"/>
      <c r="L39" s="20"/>
      <c r="M39"/>
      <c r="N39" s="62"/>
      <c r="O39" s="92"/>
      <c r="P39" s="122"/>
      <c r="Q39" s="122"/>
      <c r="R39" s="122"/>
      <c r="S39" s="122"/>
      <c r="T39" s="63"/>
    </row>
    <row r="40" spans="2:23">
      <c r="B40" s="233" t="s">
        <v>3</v>
      </c>
      <c r="C40" s="234" t="s">
        <v>32</v>
      </c>
      <c r="D40" s="234" t="s">
        <v>40</v>
      </c>
      <c r="E40" s="235">
        <v>2003</v>
      </c>
      <c r="F40" s="235">
        <v>2004</v>
      </c>
      <c r="G40" s="235">
        <v>2005</v>
      </c>
      <c r="H40" s="235">
        <v>2006</v>
      </c>
      <c r="I40" s="235">
        <v>2007</v>
      </c>
      <c r="J40" s="235">
        <v>2008</v>
      </c>
      <c r="K40" s="234">
        <v>2009</v>
      </c>
      <c r="L40" s="234">
        <v>2010</v>
      </c>
      <c r="M40" s="234">
        <v>2011</v>
      </c>
      <c r="N40" s="234">
        <v>2012</v>
      </c>
      <c r="O40" s="235">
        <v>2013</v>
      </c>
      <c r="P40" s="235">
        <v>2014</v>
      </c>
      <c r="Q40" s="234">
        <v>2015</v>
      </c>
      <c r="R40" s="234">
        <v>2016</v>
      </c>
      <c r="S40" s="234">
        <v>2017</v>
      </c>
      <c r="T40" s="234">
        <v>2018</v>
      </c>
      <c r="U40" s="234">
        <v>2019</v>
      </c>
      <c r="V40" s="234">
        <v>2020</v>
      </c>
      <c r="W40" s="340">
        <v>2021</v>
      </c>
    </row>
    <row r="41" spans="2:23">
      <c r="B41" s="237" t="s">
        <v>4</v>
      </c>
      <c r="C41" s="286">
        <v>0</v>
      </c>
      <c r="D41" s="286">
        <v>0</v>
      </c>
      <c r="E41" s="286">
        <v>0</v>
      </c>
      <c r="F41" s="286">
        <v>0</v>
      </c>
      <c r="G41" s="286">
        <v>0</v>
      </c>
      <c r="H41" s="286">
        <v>0</v>
      </c>
      <c r="I41" s="286">
        <v>0</v>
      </c>
      <c r="J41" s="337">
        <f t="shared" ref="J41:M49" si="3">(J6/J$24)*100</f>
        <v>2.7062334051944643</v>
      </c>
      <c r="K41" s="337">
        <f t="shared" si="3"/>
        <v>3.562717270611774</v>
      </c>
      <c r="L41" s="337">
        <f t="shared" si="3"/>
        <v>2.3197294395157555</v>
      </c>
      <c r="M41" s="337">
        <f t="shared" si="3"/>
        <v>3.4069394619828053</v>
      </c>
      <c r="N41" s="337">
        <f t="shared" ref="N41:S41" si="4">(N6/N$24)*100</f>
        <v>3.2150483285302656</v>
      </c>
      <c r="O41" s="338">
        <f t="shared" si="4"/>
        <v>2.6480084090053531</v>
      </c>
      <c r="P41" s="338">
        <f t="shared" si="4"/>
        <v>2.3092413172065047</v>
      </c>
      <c r="Q41" s="338">
        <f t="shared" si="4"/>
        <v>3.1198342494060123</v>
      </c>
      <c r="R41" s="338">
        <f t="shared" si="4"/>
        <v>4.1069939157162558</v>
      </c>
      <c r="S41" s="338">
        <f t="shared" si="4"/>
        <v>3.3543083791766257</v>
      </c>
      <c r="T41" s="337">
        <f t="shared" ref="T41:U49" si="5">(T6/T$24)*100</f>
        <v>2.9701320862934635</v>
      </c>
      <c r="U41" s="337">
        <f t="shared" si="5"/>
        <v>3.0329466004467571</v>
      </c>
      <c r="V41" s="337">
        <f>(V6/V$24)*100</f>
        <v>2.6721920488507167</v>
      </c>
      <c r="W41" s="337">
        <f>(W6/W$24)*100</f>
        <v>2.8034224514513952</v>
      </c>
    </row>
    <row r="42" spans="2:23">
      <c r="B42" s="237" t="s">
        <v>6</v>
      </c>
      <c r="C42" s="337">
        <f t="shared" ref="C42:C49" si="6">(C7/$C$24)*100</f>
        <v>5.6676489795368568</v>
      </c>
      <c r="D42" s="337">
        <f t="shared" ref="D42:I49" si="7">(D7/D$24)*100</f>
        <v>5.2995151630528223</v>
      </c>
      <c r="E42" s="337">
        <f t="shared" si="7"/>
        <v>4.7460887730506442</v>
      </c>
      <c r="F42" s="337">
        <f t="shared" si="7"/>
        <v>3.6161534160254623</v>
      </c>
      <c r="G42" s="337">
        <f t="shared" si="7"/>
        <v>5.7068513823537979</v>
      </c>
      <c r="H42" s="337">
        <f t="shared" si="7"/>
        <v>4.3363522320196219</v>
      </c>
      <c r="I42" s="337">
        <f t="shared" si="7"/>
        <v>6.0950989095059551</v>
      </c>
      <c r="J42" s="337">
        <f t="shared" si="3"/>
        <v>2.5961806433686747</v>
      </c>
      <c r="K42" s="337">
        <f t="shared" si="3"/>
        <v>2.686531031841354</v>
      </c>
      <c r="L42" s="337">
        <f t="shared" si="3"/>
        <v>4.2512925412993017</v>
      </c>
      <c r="M42" s="337">
        <f t="shared" si="3"/>
        <v>4.6616206948223704</v>
      </c>
      <c r="N42" s="337">
        <f t="shared" ref="N42:S42" si="8">(N7/N$24)*100</f>
        <v>3.8632381205932624</v>
      </c>
      <c r="O42" s="338">
        <f t="shared" si="8"/>
        <v>3.9450427466111133</v>
      </c>
      <c r="P42" s="338">
        <f t="shared" si="8"/>
        <v>3.8220725963648077</v>
      </c>
      <c r="Q42" s="338">
        <f t="shared" si="8"/>
        <v>3.1053120278017237</v>
      </c>
      <c r="R42" s="338">
        <f t="shared" si="8"/>
        <v>2.9451750315157317</v>
      </c>
      <c r="S42" s="338">
        <f t="shared" si="8"/>
        <v>3.0152691617094933</v>
      </c>
      <c r="T42" s="337">
        <f t="shared" si="5"/>
        <v>4.6432863566804619</v>
      </c>
      <c r="U42" s="337">
        <f t="shared" ref="U42:V42" si="9">(U7/U$24)*100</f>
        <v>4.4569037326188665</v>
      </c>
      <c r="V42" s="337">
        <f t="shared" si="9"/>
        <v>4.8356279860402207</v>
      </c>
      <c r="W42" s="337">
        <f t="shared" ref="W42" si="10">(W7/W$24)*100</f>
        <v>2.7597090464706384</v>
      </c>
    </row>
    <row r="43" spans="2:23">
      <c r="B43" s="237" t="s">
        <v>7</v>
      </c>
      <c r="C43" s="337">
        <f t="shared" si="6"/>
        <v>6.1628410051990468</v>
      </c>
      <c r="D43" s="337">
        <f t="shared" si="7"/>
        <v>5.8967705993184527</v>
      </c>
      <c r="E43" s="337">
        <f t="shared" si="7"/>
        <v>7.3003534620876316</v>
      </c>
      <c r="F43" s="337">
        <f t="shared" si="7"/>
        <v>6.2874282954154896</v>
      </c>
      <c r="G43" s="337">
        <f t="shared" si="7"/>
        <v>7.8923927998877108</v>
      </c>
      <c r="H43" s="337">
        <f t="shared" si="7"/>
        <v>7.1504174358260393</v>
      </c>
      <c r="I43" s="337">
        <f t="shared" si="7"/>
        <v>7.6582367375256366</v>
      </c>
      <c r="J43" s="337">
        <f t="shared" si="3"/>
        <v>7.8096524146690456</v>
      </c>
      <c r="K43" s="337">
        <f t="shared" si="3"/>
        <v>6.312505717546216</v>
      </c>
      <c r="L43" s="337">
        <f t="shared" si="3"/>
        <v>7.5115120828604898</v>
      </c>
      <c r="M43" s="337">
        <f t="shared" si="3"/>
        <v>7.6266680442397439</v>
      </c>
      <c r="N43" s="337">
        <f t="shared" ref="N43:N49" si="11">(N8/N$24)*100</f>
        <v>8.1596492753876824</v>
      </c>
      <c r="O43" s="338">
        <f t="shared" ref="O43:S49" si="12">(O8/O$24)*100</f>
        <v>7.469260836021796</v>
      </c>
      <c r="P43" s="338">
        <f t="shared" si="12"/>
        <v>6.7522715323840163</v>
      </c>
      <c r="Q43" s="338">
        <f t="shared" si="12"/>
        <v>7.4852097896220702</v>
      </c>
      <c r="R43" s="338">
        <f t="shared" si="12"/>
        <v>8.1195462075908615</v>
      </c>
      <c r="S43" s="338">
        <f t="shared" si="12"/>
        <v>9.8323400360674817</v>
      </c>
      <c r="T43" s="337">
        <f t="shared" si="5"/>
        <v>7.4007477920111588</v>
      </c>
      <c r="U43" s="337">
        <f t="shared" ref="U43:V43" si="13">(U8/U$24)*100</f>
        <v>5.7058496092821187</v>
      </c>
      <c r="V43" s="337">
        <f t="shared" si="13"/>
        <v>5.2467116067580708</v>
      </c>
      <c r="W43" s="337">
        <f t="shared" ref="W43" si="14">(W8/W$24)*100</f>
        <v>4.3682782482806628</v>
      </c>
    </row>
    <row r="44" spans="2:23">
      <c r="B44" s="237" t="s">
        <v>8</v>
      </c>
      <c r="C44" s="337">
        <f t="shared" si="6"/>
        <v>5.2629813424677101</v>
      </c>
      <c r="D44" s="337">
        <f t="shared" si="7"/>
        <v>4.3343811436063033</v>
      </c>
      <c r="E44" s="337">
        <f t="shared" si="7"/>
        <v>3.7595193789989074</v>
      </c>
      <c r="F44" s="337">
        <f t="shared" si="7"/>
        <v>3.876374417773683</v>
      </c>
      <c r="G44" s="337">
        <f t="shared" si="7"/>
        <v>6.0058619696273112</v>
      </c>
      <c r="H44" s="337">
        <f t="shared" si="7"/>
        <v>5.4826863926358573</v>
      </c>
      <c r="I44" s="337">
        <f t="shared" si="7"/>
        <v>4.11787776328174</v>
      </c>
      <c r="J44" s="337">
        <f t="shared" si="3"/>
        <v>5.8305751259579628</v>
      </c>
      <c r="K44" s="337">
        <f t="shared" si="3"/>
        <v>5.0538915468563497</v>
      </c>
      <c r="L44" s="337">
        <f t="shared" si="3"/>
        <v>4.8684537431978248</v>
      </c>
      <c r="M44" s="337">
        <f t="shared" si="3"/>
        <v>5.3037537114704536</v>
      </c>
      <c r="N44" s="337">
        <f t="shared" si="11"/>
        <v>5.1530990000493926</v>
      </c>
      <c r="O44" s="338">
        <f t="shared" si="12"/>
        <v>3.7843940495179957</v>
      </c>
      <c r="P44" s="338">
        <f t="shared" si="12"/>
        <v>4.4908120502420292</v>
      </c>
      <c r="Q44" s="338">
        <f t="shared" si="12"/>
        <v>4.4834234769898895</v>
      </c>
      <c r="R44" s="338">
        <f t="shared" si="12"/>
        <v>4.4030484059116564</v>
      </c>
      <c r="S44" s="338">
        <f t="shared" si="12"/>
        <v>4.456212073874247</v>
      </c>
      <c r="T44" s="337">
        <f t="shared" si="5"/>
        <v>4.0867800557267611</v>
      </c>
      <c r="U44" s="337">
        <f t="shared" ref="U44:V44" si="15">(U9/U$24)*100</f>
        <v>4.170649464054355</v>
      </c>
      <c r="V44" s="337">
        <f t="shared" si="15"/>
        <v>4.7848563588894795</v>
      </c>
      <c r="W44" s="337">
        <f t="shared" ref="W44" si="16">(W9/W$24)*100</f>
        <v>4.6620108738176969</v>
      </c>
    </row>
    <row r="45" spans="2:23">
      <c r="B45" s="237" t="s">
        <v>9</v>
      </c>
      <c r="C45" s="337">
        <f t="shared" si="6"/>
        <v>6.7389987279915093</v>
      </c>
      <c r="D45" s="337">
        <f t="shared" si="7"/>
        <v>6.4295477891761861</v>
      </c>
      <c r="E45" s="337">
        <f t="shared" si="7"/>
        <v>5.9794394105797899</v>
      </c>
      <c r="F45" s="337">
        <f t="shared" si="7"/>
        <v>6.179147573872779</v>
      </c>
      <c r="G45" s="337">
        <f t="shared" si="7"/>
        <v>6.3118280097028885</v>
      </c>
      <c r="H45" s="337">
        <f t="shared" si="7"/>
        <v>7.7453136848421211</v>
      </c>
      <c r="I45" s="337">
        <f t="shared" si="7"/>
        <v>7.3515150025781448</v>
      </c>
      <c r="J45" s="337">
        <f t="shared" si="3"/>
        <v>7.7783568143700093</v>
      </c>
      <c r="K45" s="337">
        <f t="shared" si="3"/>
        <v>6.9855198976922397</v>
      </c>
      <c r="L45" s="337">
        <f t="shared" si="3"/>
        <v>6.1004070505653525</v>
      </c>
      <c r="M45" s="337">
        <f t="shared" si="3"/>
        <v>5.3802455148431214</v>
      </c>
      <c r="N45" s="337">
        <f t="shared" si="11"/>
        <v>5.7907776367712414</v>
      </c>
      <c r="O45" s="338">
        <f t="shared" si="12"/>
        <v>5.6039176157275179</v>
      </c>
      <c r="P45" s="338">
        <f t="shared" si="12"/>
        <v>6.2087856214707688</v>
      </c>
      <c r="Q45" s="338">
        <f t="shared" si="12"/>
        <v>6.9971352754341467</v>
      </c>
      <c r="R45" s="338">
        <f t="shared" si="12"/>
        <v>6.8989233302765491</v>
      </c>
      <c r="S45" s="338">
        <f t="shared" si="12"/>
        <v>7.1679228062101359</v>
      </c>
      <c r="T45" s="337">
        <f t="shared" si="5"/>
        <v>6.6914016669091279</v>
      </c>
      <c r="U45" s="337">
        <f t="shared" ref="U45:V45" si="17">(U10/U$24)*100</f>
        <v>6.3700802721664012</v>
      </c>
      <c r="V45" s="337">
        <f t="shared" si="17"/>
        <v>5.9100973548079958</v>
      </c>
      <c r="W45" s="337">
        <f t="shared" ref="W45" si="18">(W10/W$24)*100</f>
        <v>5.705928267807443</v>
      </c>
    </row>
    <row r="46" spans="2:23">
      <c r="B46" s="237" t="s">
        <v>10</v>
      </c>
      <c r="C46" s="337">
        <f t="shared" si="6"/>
        <v>8.4818525191067433</v>
      </c>
      <c r="D46" s="337">
        <f t="shared" si="7"/>
        <v>9.2660033485145057</v>
      </c>
      <c r="E46" s="337">
        <f t="shared" si="7"/>
        <v>8.573645703529893</v>
      </c>
      <c r="F46" s="337">
        <f t="shared" si="7"/>
        <v>7.4248130510652377</v>
      </c>
      <c r="G46" s="337">
        <f t="shared" si="7"/>
        <v>6.9774983945322209</v>
      </c>
      <c r="H46" s="337">
        <f t="shared" si="7"/>
        <v>5.957014113191665</v>
      </c>
      <c r="I46" s="337">
        <f t="shared" si="7"/>
        <v>6.2940976119776959</v>
      </c>
      <c r="J46" s="337">
        <f t="shared" si="3"/>
        <v>6.7157249768592262</v>
      </c>
      <c r="K46" s="337">
        <f t="shared" si="3"/>
        <v>5.8639821681638269</v>
      </c>
      <c r="L46" s="337">
        <f t="shared" si="3"/>
        <v>6.9665730341888317</v>
      </c>
      <c r="M46" s="337">
        <f t="shared" si="3"/>
        <v>6.7639052863687006</v>
      </c>
      <c r="N46" s="337">
        <f t="shared" si="11"/>
        <v>6.7809851769900176</v>
      </c>
      <c r="O46" s="338">
        <f t="shared" si="12"/>
        <v>8.6000275616704425</v>
      </c>
      <c r="P46" s="338">
        <f t="shared" si="12"/>
        <v>8.0691944692513147</v>
      </c>
      <c r="Q46" s="338">
        <f t="shared" si="12"/>
        <v>7.8694311872250333</v>
      </c>
      <c r="R46" s="338">
        <f t="shared" si="12"/>
        <v>5.996715735083205</v>
      </c>
      <c r="S46" s="338">
        <f t="shared" si="12"/>
        <v>5.6709637081682809</v>
      </c>
      <c r="T46" s="337">
        <f t="shared" si="5"/>
        <v>5.2750998026987439</v>
      </c>
      <c r="U46" s="337">
        <f t="shared" ref="U46:V46" si="19">(U11/U$24)*100</f>
        <v>4.6263316329726267</v>
      </c>
      <c r="V46" s="337">
        <f t="shared" si="19"/>
        <v>4.8594581349028054</v>
      </c>
      <c r="W46" s="337">
        <f t="shared" ref="W46" si="20">(W11/W$24)*100</f>
        <v>5.5989105097279692</v>
      </c>
    </row>
    <row r="47" spans="2:23">
      <c r="B47" s="237" t="s">
        <v>11</v>
      </c>
      <c r="C47" s="337">
        <f t="shared" si="6"/>
        <v>13.843547965585639</v>
      </c>
      <c r="D47" s="337">
        <f t="shared" si="7"/>
        <v>15.490379893988093</v>
      </c>
      <c r="E47" s="337">
        <f t="shared" si="7"/>
        <v>12.371448898809529</v>
      </c>
      <c r="F47" s="337">
        <f t="shared" si="7"/>
        <v>15.6590880161108</v>
      </c>
      <c r="G47" s="337">
        <f t="shared" si="7"/>
        <v>12.609475947107777</v>
      </c>
      <c r="H47" s="337">
        <f t="shared" si="7"/>
        <v>16.57930852554118</v>
      </c>
      <c r="I47" s="337">
        <f t="shared" si="7"/>
        <v>13.482171889463752</v>
      </c>
      <c r="J47" s="337">
        <f t="shared" si="3"/>
        <v>12.448657803668949</v>
      </c>
      <c r="K47" s="337">
        <f t="shared" si="3"/>
        <v>11.381019014345902</v>
      </c>
      <c r="L47" s="337">
        <f t="shared" si="3"/>
        <v>11.268699890813224</v>
      </c>
      <c r="M47" s="337">
        <f t="shared" si="3"/>
        <v>12.08069876121789</v>
      </c>
      <c r="N47" s="337">
        <f t="shared" si="11"/>
        <v>10.258673860615195</v>
      </c>
      <c r="O47" s="338">
        <f t="shared" si="12"/>
        <v>10.180541586593623</v>
      </c>
      <c r="P47" s="338">
        <f t="shared" si="12"/>
        <v>10.585423757991661</v>
      </c>
      <c r="Q47" s="338">
        <f t="shared" si="12"/>
        <v>9.6509780416071536</v>
      </c>
      <c r="R47" s="338">
        <f t="shared" si="12"/>
        <v>11.355647277658255</v>
      </c>
      <c r="S47" s="338">
        <f t="shared" si="12"/>
        <v>9.3596698483065541</v>
      </c>
      <c r="T47" s="337">
        <f t="shared" si="5"/>
        <v>9.6074777882550162</v>
      </c>
      <c r="U47" s="337">
        <f t="shared" ref="U47:V47" si="21">(U12/U$24)*100</f>
        <v>7.5995322880037381</v>
      </c>
      <c r="V47" s="337">
        <f t="shared" si="21"/>
        <v>8.751277192886544</v>
      </c>
      <c r="W47" s="337">
        <f t="shared" ref="W47" si="22">(W12/W$24)*100</f>
        <v>12.868982951011795</v>
      </c>
    </row>
    <row r="48" spans="2:23">
      <c r="B48" s="237" t="s">
        <v>12</v>
      </c>
      <c r="C48" s="337">
        <f t="shared" si="6"/>
        <v>5.7655577556549407</v>
      </c>
      <c r="D48" s="337">
        <f t="shared" si="7"/>
        <v>5.4394292986762824</v>
      </c>
      <c r="E48" s="337">
        <f t="shared" si="7"/>
        <v>4.6293851116006213</v>
      </c>
      <c r="F48" s="337">
        <f t="shared" si="7"/>
        <v>5.4518774100613792</v>
      </c>
      <c r="G48" s="337">
        <f t="shared" si="7"/>
        <v>4.2293554158268467</v>
      </c>
      <c r="H48" s="337">
        <f t="shared" si="7"/>
        <v>5.4974783935348492</v>
      </c>
      <c r="I48" s="337">
        <f t="shared" si="7"/>
        <v>5.9880160208918083</v>
      </c>
      <c r="J48" s="337">
        <f t="shared" si="3"/>
        <v>7.3260664357520504</v>
      </c>
      <c r="K48" s="337">
        <f t="shared" si="3"/>
        <v>5.5719607310897228</v>
      </c>
      <c r="L48" s="337">
        <f t="shared" si="3"/>
        <v>5.8888843572305571</v>
      </c>
      <c r="M48" s="337">
        <f t="shared" si="3"/>
        <v>6.0462534755499995</v>
      </c>
      <c r="N48" s="337">
        <f t="shared" si="11"/>
        <v>6.9893766508492909</v>
      </c>
      <c r="O48" s="338">
        <f t="shared" si="12"/>
        <v>5.1373878651207985</v>
      </c>
      <c r="P48" s="338">
        <f t="shared" si="12"/>
        <v>5.9154949455996801</v>
      </c>
      <c r="Q48" s="338">
        <f t="shared" si="12"/>
        <v>4.3939948270516824</v>
      </c>
      <c r="R48" s="338">
        <f t="shared" si="12"/>
        <v>4.7826851017247511</v>
      </c>
      <c r="S48" s="338">
        <f t="shared" si="12"/>
        <v>5.0453785355014587</v>
      </c>
      <c r="T48" s="337">
        <f t="shared" si="5"/>
        <v>5.2024822617319115</v>
      </c>
      <c r="U48" s="337">
        <f t="shared" ref="U48:V48" si="23">(U13/U$24)*100</f>
        <v>5.4244401102886233</v>
      </c>
      <c r="V48" s="337">
        <f t="shared" si="23"/>
        <v>4.3647650481921536</v>
      </c>
      <c r="W48" s="337">
        <f t="shared" ref="W48" si="24">(W13/W$24)*100</f>
        <v>4.5176756333589729</v>
      </c>
    </row>
    <row r="49" spans="2:23">
      <c r="B49" s="237" t="s">
        <v>13</v>
      </c>
      <c r="C49" s="337">
        <f t="shared" si="6"/>
        <v>7.6139330991253207</v>
      </c>
      <c r="D49" s="337">
        <f t="shared" si="7"/>
        <v>6.0341955139496601</v>
      </c>
      <c r="E49" s="337">
        <f t="shared" si="7"/>
        <v>5.9089515449124645</v>
      </c>
      <c r="F49" s="337">
        <f t="shared" si="7"/>
        <v>6.4674912942974627</v>
      </c>
      <c r="G49" s="337">
        <f t="shared" si="7"/>
        <v>7.7329867208045782</v>
      </c>
      <c r="H49" s="337">
        <f t="shared" si="7"/>
        <v>6.3283979980866238</v>
      </c>
      <c r="I49" s="337">
        <f t="shared" si="7"/>
        <v>7.8042138389185469</v>
      </c>
      <c r="J49" s="337">
        <f t="shared" si="3"/>
        <v>7.2180933623910581</v>
      </c>
      <c r="K49" s="337">
        <f t="shared" si="3"/>
        <v>9.2450087642743277</v>
      </c>
      <c r="L49" s="337">
        <f t="shared" si="3"/>
        <v>8.1876370862768422</v>
      </c>
      <c r="M49" s="337">
        <f t="shared" si="3"/>
        <v>8.2461909606132835</v>
      </c>
      <c r="N49" s="337">
        <f t="shared" si="11"/>
        <v>8.2487848934692334</v>
      </c>
      <c r="O49" s="338">
        <f t="shared" si="12"/>
        <v>8.4922581124766214</v>
      </c>
      <c r="P49" s="338">
        <f t="shared" si="12"/>
        <v>7.0664119339325424</v>
      </c>
      <c r="Q49" s="338">
        <f t="shared" si="12"/>
        <v>7.735238665837084</v>
      </c>
      <c r="R49" s="338">
        <f t="shared" si="12"/>
        <v>6.5897312940840589</v>
      </c>
      <c r="S49" s="338">
        <f t="shared" si="12"/>
        <v>7.6280592347149634</v>
      </c>
      <c r="T49" s="337">
        <f t="shared" si="5"/>
        <v>7.7288046219109923</v>
      </c>
      <c r="U49" s="337">
        <f t="shared" ref="U49:V49" si="25">(U14/U$24)*100</f>
        <v>15.252254100786832</v>
      </c>
      <c r="V49" s="337">
        <f t="shared" si="25"/>
        <v>11.684744934580719</v>
      </c>
      <c r="W49" s="337">
        <f t="shared" ref="W49" si="26">(W14/W$24)*100</f>
        <v>8.8896695252134652</v>
      </c>
    </row>
    <row r="50" spans="2:23">
      <c r="B50" s="237" t="s">
        <v>608</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286">
        <v>0</v>
      </c>
      <c r="S50" s="286">
        <v>0</v>
      </c>
      <c r="T50" s="286">
        <v>0</v>
      </c>
      <c r="U50" s="337">
        <f t="shared" ref="U50:V50" si="27">(U15/U$24)*100</f>
        <v>2.7841902011744071</v>
      </c>
      <c r="V50" s="337">
        <f t="shared" si="27"/>
        <v>2.8182353557706574</v>
      </c>
      <c r="W50" s="337">
        <f t="shared" ref="W50" si="28">(W15/W$24)*100</f>
        <v>4.6563833711654148</v>
      </c>
    </row>
    <row r="51" spans="2:23">
      <c r="B51" s="237" t="s">
        <v>14</v>
      </c>
      <c r="C51" s="337">
        <f>(C16/$C$24)*100</f>
        <v>10.878306522329449</v>
      </c>
      <c r="D51" s="337">
        <f t="shared" ref="D51:N51" si="29">(D16/D$24)*100</f>
        <v>11.669823726693613</v>
      </c>
      <c r="E51" s="337">
        <f t="shared" si="29"/>
        <v>15.803047197742618</v>
      </c>
      <c r="F51" s="337">
        <f t="shared" si="29"/>
        <v>16.180211674409581</v>
      </c>
      <c r="G51" s="337">
        <f t="shared" si="29"/>
        <v>13.048648208935845</v>
      </c>
      <c r="H51" s="337">
        <f t="shared" si="29"/>
        <v>13.853406246886472</v>
      </c>
      <c r="I51" s="337">
        <f t="shared" si="29"/>
        <v>11.348864229022631</v>
      </c>
      <c r="J51" s="337">
        <f t="shared" si="29"/>
        <v>11.901186082393826</v>
      </c>
      <c r="K51" s="337">
        <f t="shared" si="29"/>
        <v>14.677977291794919</v>
      </c>
      <c r="L51" s="337">
        <f t="shared" si="29"/>
        <v>10.522876934688483</v>
      </c>
      <c r="M51" s="337">
        <f t="shared" si="29"/>
        <v>11.714910204263958</v>
      </c>
      <c r="N51" s="337">
        <f t="shared" si="29"/>
        <v>11.049753287126357</v>
      </c>
      <c r="O51" s="338">
        <f t="shared" ref="O51:U57" si="30">(O16/O$24)*100</f>
        <v>10.840765350061794</v>
      </c>
      <c r="P51" s="338">
        <f t="shared" si="30"/>
        <v>10.386726012936036</v>
      </c>
      <c r="Q51" s="338">
        <f t="shared" si="30"/>
        <v>9.5699194137295152</v>
      </c>
      <c r="R51" s="338">
        <f t="shared" si="30"/>
        <v>9.2789029332153419</v>
      </c>
      <c r="S51" s="338">
        <f t="shared" si="30"/>
        <v>9.3180625369011985</v>
      </c>
      <c r="T51" s="337">
        <f t="shared" si="30"/>
        <v>8.9029870909912034</v>
      </c>
      <c r="U51" s="337">
        <f t="shared" si="30"/>
        <v>6.1026685108276011</v>
      </c>
      <c r="V51" s="337">
        <f t="shared" ref="V51:W51" si="31">(V16/V$24)*100</f>
        <v>7.2404718405949557</v>
      </c>
      <c r="W51" s="337">
        <f t="shared" si="31"/>
        <v>6.17710009550078</v>
      </c>
    </row>
    <row r="52" spans="2:23">
      <c r="B52" s="237" t="s">
        <v>15</v>
      </c>
      <c r="C52" s="337">
        <f>(C17/$C$24)*100</f>
        <v>9.2153847117393628</v>
      </c>
      <c r="D52" s="337">
        <f t="shared" ref="D52:N52" si="32">(D17/D$24)*100</f>
        <v>8.3565106318630047</v>
      </c>
      <c r="E52" s="337">
        <f t="shared" si="32"/>
        <v>9.3867278736258246</v>
      </c>
      <c r="F52" s="337">
        <f t="shared" si="32"/>
        <v>9.9015637831315768</v>
      </c>
      <c r="G52" s="337">
        <f t="shared" si="32"/>
        <v>13.023255272210625</v>
      </c>
      <c r="H52" s="337">
        <f t="shared" si="32"/>
        <v>8.2012145937047283</v>
      </c>
      <c r="I52" s="337">
        <f t="shared" si="32"/>
        <v>7.0752114852842718</v>
      </c>
      <c r="J52" s="337">
        <f t="shared" si="32"/>
        <v>7.2393565507789583</v>
      </c>
      <c r="K52" s="337">
        <f t="shared" si="32"/>
        <v>5.2526571584072945</v>
      </c>
      <c r="L52" s="337">
        <f t="shared" si="32"/>
        <v>6.3481372695191158</v>
      </c>
      <c r="M52" s="337">
        <f t="shared" si="32"/>
        <v>6.5664207710016438</v>
      </c>
      <c r="N52" s="337">
        <f t="shared" si="32"/>
        <v>7.68998140261969</v>
      </c>
      <c r="O52" s="338">
        <f t="shared" si="30"/>
        <v>8.7542410642498769</v>
      </c>
      <c r="P52" s="338">
        <f t="shared" si="30"/>
        <v>8.2925001278574513</v>
      </c>
      <c r="Q52" s="338">
        <f t="shared" si="30"/>
        <v>9.5672329668497582</v>
      </c>
      <c r="R52" s="338">
        <f t="shared" si="30"/>
        <v>9.3957878165855426</v>
      </c>
      <c r="S52" s="338">
        <f t="shared" si="30"/>
        <v>9.3209931475568766</v>
      </c>
      <c r="T52" s="337">
        <f t="shared" si="30"/>
        <v>12.969233342177761</v>
      </c>
      <c r="U52" s="337">
        <f t="shared" si="30"/>
        <v>12.277519043715388</v>
      </c>
      <c r="V52" s="337">
        <f t="shared" ref="V52:W52" si="33">(V17/V$24)*100</f>
        <v>12.988896913666547</v>
      </c>
      <c r="W52" s="337">
        <f t="shared" si="33"/>
        <v>14.350995180137174</v>
      </c>
    </row>
    <row r="53" spans="2:23">
      <c r="B53" s="237" t="s">
        <v>16</v>
      </c>
      <c r="C53" s="286">
        <v>0</v>
      </c>
      <c r="D53" s="286">
        <v>0</v>
      </c>
      <c r="E53" s="286">
        <v>0</v>
      </c>
      <c r="F53" s="286">
        <v>0</v>
      </c>
      <c r="G53" s="286">
        <v>0</v>
      </c>
      <c r="H53" s="286">
        <v>0</v>
      </c>
      <c r="I53" s="286">
        <v>0</v>
      </c>
      <c r="J53" s="337">
        <f t="shared" ref="J53:N57" si="34">(J18/J$24)*100</f>
        <v>2.5270529981464276</v>
      </c>
      <c r="K53" s="337">
        <f t="shared" si="34"/>
        <v>4.106444341330457</v>
      </c>
      <c r="L53" s="337">
        <f t="shared" si="34"/>
        <v>5.441895775860834</v>
      </c>
      <c r="M53" s="337">
        <f t="shared" si="34"/>
        <v>5.028622726689612</v>
      </c>
      <c r="N53" s="337">
        <f t="shared" si="34"/>
        <v>5.9863504486749557</v>
      </c>
      <c r="O53" s="338">
        <f t="shared" si="30"/>
        <v>7.0910670859256415</v>
      </c>
      <c r="P53" s="338">
        <f t="shared" si="30"/>
        <v>6.3299932612984149</v>
      </c>
      <c r="Q53" s="338">
        <f t="shared" si="30"/>
        <v>6.2897292970193988</v>
      </c>
      <c r="R53" s="338">
        <f t="shared" si="30"/>
        <v>5.2372469430294952</v>
      </c>
      <c r="S53" s="338">
        <f t="shared" si="30"/>
        <v>5.6993318253538403</v>
      </c>
      <c r="T53" s="337">
        <f t="shared" si="30"/>
        <v>5.1738004376467304</v>
      </c>
      <c r="U53" s="337">
        <f t="shared" si="30"/>
        <v>5.1620919163007866</v>
      </c>
      <c r="V53" s="337">
        <f t="shared" ref="V53:W53" si="35">(V18/V$24)*100</f>
        <v>4.445047356322636</v>
      </c>
      <c r="W53" s="337">
        <f t="shared" si="35"/>
        <v>4.5518129261558427</v>
      </c>
    </row>
    <row r="54" spans="2:23">
      <c r="B54" s="237" t="s">
        <v>17</v>
      </c>
      <c r="C54" s="337">
        <f>(C19/$C$24)*100</f>
        <v>10.256261384360167</v>
      </c>
      <c r="D54" s="337">
        <f t="shared" ref="D54:I57" si="36">(D19/D$24)*100</f>
        <v>9.9739627327392562</v>
      </c>
      <c r="E54" s="337">
        <f t="shared" si="36"/>
        <v>9.1293570430683744</v>
      </c>
      <c r="F54" s="337">
        <f t="shared" si="36"/>
        <v>8.9832344067660213</v>
      </c>
      <c r="G54" s="337">
        <f t="shared" si="36"/>
        <v>7.2214871373494542</v>
      </c>
      <c r="H54" s="337">
        <f t="shared" si="36"/>
        <v>9.113215780531192</v>
      </c>
      <c r="I54" s="337">
        <f t="shared" si="36"/>
        <v>10.046118490212821</v>
      </c>
      <c r="J54" s="337">
        <f t="shared" si="34"/>
        <v>9.0784098389709005</v>
      </c>
      <c r="K54" s="337">
        <f t="shared" si="34"/>
        <v>10.356903693993564</v>
      </c>
      <c r="L54" s="337">
        <f t="shared" si="34"/>
        <v>11.157511391115218</v>
      </c>
      <c r="M54" s="337">
        <f t="shared" si="34"/>
        <v>8.4301144511115922</v>
      </c>
      <c r="N54" s="337">
        <f t="shared" si="34"/>
        <v>7.8069491028490647</v>
      </c>
      <c r="O54" s="338">
        <f t="shared" si="30"/>
        <v>7.9136481268708145</v>
      </c>
      <c r="P54" s="338">
        <f t="shared" si="30"/>
        <v>9.5708475130167052</v>
      </c>
      <c r="Q54" s="338">
        <f t="shared" si="30"/>
        <v>9.0325886797417212</v>
      </c>
      <c r="R54" s="338">
        <f t="shared" si="30"/>
        <v>7.2241835944970401</v>
      </c>
      <c r="S54" s="338">
        <f t="shared" si="30"/>
        <v>6.8510300618193716</v>
      </c>
      <c r="T54" s="337">
        <f t="shared" si="30"/>
        <v>7.1101395910863951</v>
      </c>
      <c r="U54" s="337">
        <f t="shared" si="30"/>
        <v>7.4398277973025744</v>
      </c>
      <c r="V54" s="337">
        <f t="shared" ref="V54:W54" si="37">(V19/V$24)*100</f>
        <v>8.1988309826745134</v>
      </c>
      <c r="W54" s="337">
        <f t="shared" si="37"/>
        <v>8.8539767993251157</v>
      </c>
    </row>
    <row r="55" spans="2:23">
      <c r="B55" s="237" t="s">
        <v>84</v>
      </c>
      <c r="C55" s="337">
        <f>(C20/$C$24)*100</f>
        <v>5.2436130574535484</v>
      </c>
      <c r="D55" s="337">
        <f t="shared" si="36"/>
        <v>4.4426457909017625</v>
      </c>
      <c r="E55" s="337">
        <f t="shared" si="36"/>
        <v>4.5333005684821233</v>
      </c>
      <c r="F55" s="337">
        <f t="shared" si="36"/>
        <v>4.6393483370885846</v>
      </c>
      <c r="G55" s="337">
        <f t="shared" si="36"/>
        <v>4.2409232094252127</v>
      </c>
      <c r="H55" s="337">
        <f t="shared" si="36"/>
        <v>5.0356567639887926</v>
      </c>
      <c r="I55" s="337">
        <f t="shared" si="36"/>
        <v>5.0092281751089009</v>
      </c>
      <c r="J55" s="337">
        <f t="shared" si="34"/>
        <v>3.4876291993555935</v>
      </c>
      <c r="K55" s="337">
        <f t="shared" si="34"/>
        <v>4.0426615975256288</v>
      </c>
      <c r="L55" s="337">
        <f t="shared" si="34"/>
        <v>4.1145031973495554</v>
      </c>
      <c r="M55" s="337">
        <f t="shared" si="34"/>
        <v>3.6824988264552396</v>
      </c>
      <c r="N55" s="337">
        <f t="shared" si="34"/>
        <v>3.9931034023002834</v>
      </c>
      <c r="O55" s="338">
        <f t="shared" si="30"/>
        <v>4.3598528865755144</v>
      </c>
      <c r="P55" s="338">
        <f t="shared" si="30"/>
        <v>4.5751286793411454</v>
      </c>
      <c r="Q55" s="338">
        <f t="shared" si="30"/>
        <v>3.6576958986677233</v>
      </c>
      <c r="R55" s="338">
        <f t="shared" si="30"/>
        <v>5.1585938001873251</v>
      </c>
      <c r="S55" s="338">
        <f t="shared" si="30"/>
        <v>6.1606218592272661</v>
      </c>
      <c r="T55" s="337">
        <f t="shared" si="30"/>
        <v>4.4310136245422314</v>
      </c>
      <c r="U55" s="337">
        <f t="shared" si="30"/>
        <v>3.3280811596562403</v>
      </c>
      <c r="V55" s="337">
        <f t="shared" ref="V55:W55" si="38">(V20/V$24)*100</f>
        <v>4.5403038316568924</v>
      </c>
      <c r="W55" s="337">
        <f t="shared" si="38"/>
        <v>4.1030463244351729</v>
      </c>
    </row>
    <row r="56" spans="2:23">
      <c r="B56" s="237" t="s">
        <v>19</v>
      </c>
      <c r="C56" s="337">
        <f>(C21/$C$24)*100</f>
        <v>4.5539797792283494</v>
      </c>
      <c r="D56" s="337">
        <f t="shared" si="36"/>
        <v>6.6064816382145661</v>
      </c>
      <c r="E56" s="337">
        <f t="shared" si="36"/>
        <v>5.360226915822655</v>
      </c>
      <c r="F56" s="337">
        <f t="shared" si="36"/>
        <v>5.0305215539636787</v>
      </c>
      <c r="G56" s="337">
        <f t="shared" si="36"/>
        <v>4.5907547284591343</v>
      </c>
      <c r="H56" s="337">
        <f t="shared" si="36"/>
        <v>4.4481242759168289</v>
      </c>
      <c r="I56" s="337">
        <f t="shared" si="36"/>
        <v>7.5752023724291959</v>
      </c>
      <c r="J56" s="337">
        <f t="shared" si="34"/>
        <v>5.2592975009963352</v>
      </c>
      <c r="K56" s="337">
        <f t="shared" si="34"/>
        <v>4.7119289247647043</v>
      </c>
      <c r="L56" s="337">
        <f t="shared" si="34"/>
        <v>4.4883578301886731</v>
      </c>
      <c r="M56" s="337">
        <f t="shared" si="34"/>
        <v>4.8339419295729646</v>
      </c>
      <c r="N56" s="337">
        <f t="shared" si="34"/>
        <v>4.779423797541531</v>
      </c>
      <c r="O56" s="338">
        <f t="shared" si="30"/>
        <v>4.7634449172466224</v>
      </c>
      <c r="P56" s="338">
        <f t="shared" si="30"/>
        <v>5.2854356891076186</v>
      </c>
      <c r="Q56" s="338">
        <f t="shared" si="30"/>
        <v>6.7659017723764618</v>
      </c>
      <c r="R56" s="338">
        <f t="shared" si="30"/>
        <v>8.2664681532388293</v>
      </c>
      <c r="S56" s="338">
        <f t="shared" si="30"/>
        <v>6.8430133447856116</v>
      </c>
      <c r="T56" s="337">
        <f t="shared" si="30"/>
        <v>7.515983616682373</v>
      </c>
      <c r="U56" s="337">
        <f t="shared" si="30"/>
        <v>6.0242141093064365</v>
      </c>
      <c r="V56" s="337">
        <f t="shared" ref="V56:W56" si="39">(V21/V$24)*100</f>
        <v>6.3928832642859108</v>
      </c>
      <c r="W56" s="337">
        <f t="shared" si="39"/>
        <v>4.8560667298020359</v>
      </c>
    </row>
    <row r="57" spans="2:23">
      <c r="B57" s="237" t="s">
        <v>20</v>
      </c>
      <c r="C57" s="337">
        <f>(C22/$C$24)*100</f>
        <v>0.31509315022135437</v>
      </c>
      <c r="D57" s="337">
        <f t="shared" si="36"/>
        <v>0.76035272930549447</v>
      </c>
      <c r="E57" s="337">
        <f t="shared" si="36"/>
        <v>2.5185081176889232</v>
      </c>
      <c r="F57" s="337">
        <f t="shared" si="36"/>
        <v>0.30274677001826661</v>
      </c>
      <c r="G57" s="337">
        <f t="shared" si="36"/>
        <v>0.40868080377659932</v>
      </c>
      <c r="H57" s="337">
        <f t="shared" si="36"/>
        <v>0.27141356329402838</v>
      </c>
      <c r="I57" s="337">
        <f t="shared" si="36"/>
        <v>0.1541474737988997</v>
      </c>
      <c r="J57" s="337">
        <f t="shared" si="34"/>
        <v>7.752684712651986E-2</v>
      </c>
      <c r="K57" s="337">
        <f t="shared" si="34"/>
        <v>0.18829084976172075</v>
      </c>
      <c r="L57" s="337">
        <f t="shared" si="34"/>
        <v>0.5635283753299396</v>
      </c>
      <c r="M57" s="337">
        <f t="shared" si="34"/>
        <v>0.22721517979662381</v>
      </c>
      <c r="N57" s="337">
        <f t="shared" si="34"/>
        <v>0.23480561563253372</v>
      </c>
      <c r="O57" s="338">
        <f t="shared" si="30"/>
        <v>0.41614178632447829</v>
      </c>
      <c r="P57" s="338">
        <f t="shared" si="30"/>
        <v>0.33966049199929416</v>
      </c>
      <c r="Q57" s="338">
        <f t="shared" si="30"/>
        <v>0.27637443064062689</v>
      </c>
      <c r="R57" s="338">
        <f t="shared" si="30"/>
        <v>0.24035045968510524</v>
      </c>
      <c r="S57" s="338">
        <f t="shared" si="30"/>
        <v>0.27682344062659697</v>
      </c>
      <c r="T57" s="337">
        <f>(T22/T$24)*100</f>
        <v>0.29062986465567608</v>
      </c>
      <c r="U57" s="337">
        <f>(U22/U$24)*100</f>
        <v>0.24241945109626287</v>
      </c>
      <c r="V57" s="337">
        <f>(V22/V$24)*100</f>
        <v>0.26559978911917659</v>
      </c>
      <c r="W57" s="337">
        <f>(W22/W$24)*100</f>
        <v>0.27603106633843122</v>
      </c>
    </row>
    <row r="58" spans="2:23">
      <c r="B58" s="231"/>
      <c r="C58" s="339"/>
      <c r="D58" s="339"/>
      <c r="E58" s="339"/>
      <c r="F58" s="339"/>
      <c r="G58" s="339"/>
      <c r="H58" s="339"/>
      <c r="I58" s="339"/>
      <c r="J58" s="339"/>
      <c r="K58" s="339"/>
      <c r="L58" s="339"/>
      <c r="M58" s="339"/>
      <c r="N58" s="339"/>
      <c r="O58" s="339"/>
      <c r="P58" s="339"/>
      <c r="Q58" s="339"/>
      <c r="R58" s="339"/>
      <c r="S58" s="339"/>
      <c r="T58" s="339"/>
    </row>
    <row r="59" spans="2:23">
      <c r="B59" s="241" t="s">
        <v>21</v>
      </c>
      <c r="C59" s="242">
        <f>SUM(C41:C57)</f>
        <v>100.00000000000001</v>
      </c>
      <c r="D59" s="242">
        <f t="shared" ref="D59:N59" si="40">SUM(D41:D57)</f>
        <v>100</v>
      </c>
      <c r="E59" s="242">
        <f t="shared" si="40"/>
        <v>100</v>
      </c>
      <c r="F59" s="242">
        <f t="shared" si="40"/>
        <v>100</v>
      </c>
      <c r="G59" s="242">
        <f t="shared" si="40"/>
        <v>100</v>
      </c>
      <c r="H59" s="242">
        <f t="shared" si="40"/>
        <v>100</v>
      </c>
      <c r="I59" s="242">
        <f t="shared" si="40"/>
        <v>100</v>
      </c>
      <c r="J59" s="242">
        <f t="shared" si="40"/>
        <v>100.00000000000001</v>
      </c>
      <c r="K59" s="242">
        <f t="shared" si="40"/>
        <v>99.999999999999972</v>
      </c>
      <c r="L59" s="242">
        <f t="shared" si="40"/>
        <v>99.999999999999986</v>
      </c>
      <c r="M59" s="242">
        <f t="shared" si="40"/>
        <v>100.00000000000001</v>
      </c>
      <c r="N59" s="242">
        <f t="shared" si="40"/>
        <v>100</v>
      </c>
      <c r="O59" s="242">
        <f t="shared" ref="O59:U59" si="41">SUM(O41:O57)</f>
        <v>100</v>
      </c>
      <c r="P59" s="242">
        <f t="shared" si="41"/>
        <v>99.999999999999986</v>
      </c>
      <c r="Q59" s="242">
        <f t="shared" si="41"/>
        <v>100</v>
      </c>
      <c r="R59" s="242">
        <f t="shared" si="41"/>
        <v>99.999999999999986</v>
      </c>
      <c r="S59" s="242">
        <f t="shared" si="41"/>
        <v>100</v>
      </c>
      <c r="T59" s="242">
        <f t="shared" si="41"/>
        <v>100</v>
      </c>
      <c r="U59" s="242">
        <f t="shared" si="41"/>
        <v>100.00000000000001</v>
      </c>
      <c r="V59" s="242">
        <f t="shared" ref="V59:W59" si="42">SUM(V41:V57)</f>
        <v>100</v>
      </c>
      <c r="W59" s="341">
        <f t="shared" si="42"/>
        <v>100</v>
      </c>
    </row>
    <row r="60" spans="2:23" ht="12.75">
      <c r="B60" s="214" t="s">
        <v>841</v>
      </c>
      <c r="C60" s="9"/>
      <c r="D60" s="41"/>
      <c r="E60" s="41"/>
      <c r="F60" s="26"/>
      <c r="G60" s="26"/>
      <c r="H60" s="26"/>
      <c r="I60" s="26"/>
      <c r="J60" s="26"/>
      <c r="K60" s="27"/>
      <c r="L60" s="20"/>
      <c r="M60"/>
      <c r="N60" s="62"/>
      <c r="O60" s="92"/>
      <c r="P60" s="122"/>
      <c r="Q60" s="122"/>
      <c r="R60" s="122"/>
      <c r="S60" s="122"/>
      <c r="T60" s="63"/>
    </row>
    <row r="61" spans="2:23">
      <c r="B61" s="210"/>
      <c r="C61" s="19"/>
      <c r="D61" s="19"/>
      <c r="E61" s="19"/>
      <c r="F61" s="19"/>
      <c r="G61" s="19"/>
      <c r="H61" s="19"/>
      <c r="I61" s="19"/>
    </row>
    <row r="62" spans="2:23">
      <c r="B62" s="210"/>
      <c r="C62" s="19"/>
      <c r="D62" s="19"/>
      <c r="E62" s="19"/>
      <c r="F62" s="19"/>
      <c r="G62" s="19"/>
      <c r="H62" s="19"/>
      <c r="I62" s="19"/>
    </row>
    <row r="63" spans="2:23" ht="12.75">
      <c r="B63" s="214" t="s">
        <v>88</v>
      </c>
      <c r="C63" s="61"/>
      <c r="D63" s="59"/>
      <c r="E63" s="60"/>
      <c r="F63" s="60"/>
      <c r="G63" s="60"/>
      <c r="H63" s="60"/>
      <c r="I63" s="60"/>
      <c r="L63"/>
      <c r="O63" s="26"/>
    </row>
    <row r="64" spans="2:23" ht="12.75">
      <c r="B64" s="217"/>
      <c r="D64" s="26"/>
      <c r="E64" s="26"/>
      <c r="F64" s="26"/>
      <c r="G64" s="26"/>
      <c r="H64" s="26"/>
      <c r="I64" s="26"/>
      <c r="J64" s="40"/>
      <c r="K64" s="27"/>
      <c r="L64" s="27"/>
      <c r="M64" s="62"/>
      <c r="N64" s="62"/>
      <c r="O64" s="55"/>
      <c r="P64" s="122"/>
      <c r="Q64" s="122"/>
      <c r="R64" s="122"/>
      <c r="S64" s="122"/>
      <c r="T64" s="63"/>
    </row>
    <row r="65" spans="2:23" ht="13.5" customHeight="1">
      <c r="B65" s="212" t="s">
        <v>144</v>
      </c>
      <c r="C65" s="15"/>
      <c r="D65" s="26"/>
      <c r="E65" s="26"/>
      <c r="F65" s="26"/>
      <c r="G65" s="26"/>
      <c r="H65" s="26"/>
      <c r="I65" s="26"/>
      <c r="J65" s="40"/>
      <c r="K65" s="27"/>
      <c r="L65" s="27"/>
      <c r="M65" s="62"/>
      <c r="N65" s="62"/>
      <c r="O65" s="55"/>
      <c r="P65" s="122"/>
      <c r="Q65" s="122"/>
      <c r="R65" s="122"/>
      <c r="S65" s="122"/>
      <c r="T65" s="63"/>
    </row>
    <row r="66" spans="2:23" ht="12.75" customHeight="1">
      <c r="B66" s="244" t="s">
        <v>90</v>
      </c>
      <c r="C66" s="244"/>
      <c r="D66" s="248"/>
      <c r="E66" s="248"/>
      <c r="F66" s="248"/>
      <c r="G66" s="26"/>
      <c r="H66" s="26"/>
      <c r="I66" s="26"/>
      <c r="J66" s="40"/>
      <c r="K66" s="27"/>
      <c r="L66" s="27"/>
      <c r="M66" s="62"/>
      <c r="N66" s="62"/>
      <c r="O66" s="55"/>
      <c r="P66" s="122"/>
      <c r="Q66" s="122"/>
      <c r="R66" s="122"/>
      <c r="S66" s="122"/>
      <c r="T66" s="63"/>
    </row>
    <row r="67" spans="2:23" s="21" customFormat="1" ht="12.75">
      <c r="B67" s="211" t="s">
        <v>237</v>
      </c>
      <c r="C67" s="15"/>
      <c r="D67" s="26"/>
      <c r="E67" s="26"/>
      <c r="F67" s="26"/>
      <c r="G67" s="26"/>
      <c r="H67" s="26"/>
      <c r="I67" s="26"/>
      <c r="J67" s="40"/>
      <c r="K67" s="27"/>
      <c r="L67" s="27"/>
      <c r="O67" s="106" t="s">
        <v>185</v>
      </c>
      <c r="P67" s="122"/>
      <c r="Q67" s="122"/>
      <c r="R67" s="122"/>
      <c r="S67" s="122"/>
      <c r="T67" s="63"/>
    </row>
    <row r="68" spans="2:23" s="21" customFormat="1" ht="12.75">
      <c r="B68" s="11"/>
      <c r="C68" s="11"/>
      <c r="D68" s="26"/>
      <c r="E68" s="26"/>
      <c r="F68" s="26"/>
      <c r="G68" s="26"/>
      <c r="H68" s="26"/>
      <c r="I68" s="26"/>
      <c r="J68" s="40"/>
      <c r="K68" s="27"/>
      <c r="L68" s="20"/>
      <c r="M68" s="36"/>
      <c r="N68" s="36"/>
      <c r="O68" s="26"/>
      <c r="P68" s="122"/>
      <c r="Q68" s="122"/>
      <c r="R68" s="122"/>
      <c r="S68" s="122"/>
      <c r="T68" s="63"/>
    </row>
    <row r="69" spans="2:23" s="21" customFormat="1" ht="12.75">
      <c r="B69" s="233" t="s">
        <v>3</v>
      </c>
      <c r="C69" s="234" t="s">
        <v>32</v>
      </c>
      <c r="D69" s="234" t="s">
        <v>40</v>
      </c>
      <c r="E69" s="235">
        <v>2003</v>
      </c>
      <c r="F69" s="235">
        <v>2004</v>
      </c>
      <c r="G69" s="235">
        <v>2005</v>
      </c>
      <c r="H69" s="235">
        <v>2006</v>
      </c>
      <c r="I69" s="235">
        <v>2007</v>
      </c>
      <c r="J69" s="235">
        <v>2008</v>
      </c>
      <c r="K69" s="234">
        <v>2009</v>
      </c>
      <c r="L69" s="234">
        <v>2010</v>
      </c>
      <c r="M69" s="234">
        <v>2011</v>
      </c>
      <c r="N69" s="234">
        <v>2012</v>
      </c>
      <c r="O69" s="235">
        <v>2013</v>
      </c>
      <c r="P69" s="235">
        <v>2014</v>
      </c>
      <c r="Q69" s="234">
        <v>2015</v>
      </c>
      <c r="R69" s="234">
        <v>2016</v>
      </c>
      <c r="S69" s="234">
        <v>2017</v>
      </c>
      <c r="T69" s="234">
        <v>2018</v>
      </c>
      <c r="U69" s="234">
        <v>2019</v>
      </c>
      <c r="V69" s="234">
        <v>2020</v>
      </c>
      <c r="W69" s="340">
        <v>2021</v>
      </c>
    </row>
    <row r="70" spans="2:23" s="21" customFormat="1" ht="12.75">
      <c r="B70" s="237" t="s">
        <v>4</v>
      </c>
      <c r="C70" s="286">
        <v>0</v>
      </c>
      <c r="D70" s="286">
        <v>0</v>
      </c>
      <c r="E70" s="286">
        <v>0</v>
      </c>
      <c r="F70" s="286">
        <v>0</v>
      </c>
      <c r="G70" s="286">
        <v>0</v>
      </c>
      <c r="H70" s="286">
        <v>0</v>
      </c>
      <c r="I70" s="286">
        <v>0</v>
      </c>
      <c r="J70" s="239">
        <f>(J6/'Población e ICE'!K5)*1000</f>
        <v>78923.365459506211</v>
      </c>
      <c r="K70" s="239">
        <f>(K6/'Población e ICE'!L5)*1000</f>
        <v>138808.85908317586</v>
      </c>
      <c r="L70" s="239">
        <f>(L6/'Población e ICE'!M5)*1000</f>
        <v>79572.162744879373</v>
      </c>
      <c r="M70" s="239">
        <f>(M6/'Población e ICE'!N5)*1000</f>
        <v>135867.46475588621</v>
      </c>
      <c r="N70" s="239">
        <f>(N6/'Población e ICE'!O5)*1000</f>
        <v>146279.48443308342</v>
      </c>
      <c r="O70" s="240">
        <f>(O6/'Población e ICE'!P5)*1000</f>
        <v>121256.90961448727</v>
      </c>
      <c r="P70" s="240">
        <f>(P6/'Población e ICE'!Q5)*1000</f>
        <v>109025.65846040464</v>
      </c>
      <c r="Q70" s="240">
        <f>(Q6/'Población e ICE'!R5)*1000</f>
        <v>171083.05265254172</v>
      </c>
      <c r="R70" s="240">
        <f>(R6/'Población e ICE'!S5)*1000</f>
        <v>241554.30442626175</v>
      </c>
      <c r="S70" s="240">
        <f>(S6/'Población e ICE'!T5)*1000</f>
        <v>212996.24180663229</v>
      </c>
      <c r="T70" s="239">
        <f>(T6/'Población e ICE'!U5)*1000</f>
        <v>178692.68681816114</v>
      </c>
      <c r="U70" s="239">
        <f>(U6/'Población e ICE'!V5)*1000</f>
        <v>218567.54869330785</v>
      </c>
      <c r="V70" s="239">
        <f>(V6/'Población e ICE'!W5)*1000</f>
        <v>162161.87632779343</v>
      </c>
      <c r="W70" s="239">
        <f>(W6/'Población e ICE'!X5)*1000</f>
        <v>168134.6297987313</v>
      </c>
    </row>
    <row r="71" spans="2:23" s="21" customFormat="1" ht="12.75">
      <c r="B71" s="237" t="s">
        <v>6</v>
      </c>
      <c r="C71" s="239">
        <f>(C7/'Población e ICE'!D6)*1000</f>
        <v>46996.664447463358</v>
      </c>
      <c r="D71" s="239">
        <f>(D7/'Población e ICE'!E6)*1000</f>
        <v>45906.430060834384</v>
      </c>
      <c r="E71" s="239">
        <f>(E7/'Población e ICE'!F6)*1000</f>
        <v>37784.658145641377</v>
      </c>
      <c r="F71" s="239">
        <f>(F7/'Población e ICE'!G6)*1000</f>
        <v>27515.006280884663</v>
      </c>
      <c r="G71" s="239">
        <f>(G7/'Población e ICE'!H6)*1000</f>
        <v>42368.272064359313</v>
      </c>
      <c r="H71" s="239">
        <f>(H7/'Población e ICE'!I6)*1000</f>
        <v>35540.200096814217</v>
      </c>
      <c r="I71" s="239">
        <f>(I7/'Población e ICE'!J6)*1000</f>
        <v>57819.859690804718</v>
      </c>
      <c r="J71" s="239">
        <f>(J7/'Población e ICE'!K6)*1000</f>
        <v>56322.079805498091</v>
      </c>
      <c r="K71" s="239">
        <f>(K7/'Población e ICE'!L6)*1000</f>
        <v>77179.241971970972</v>
      </c>
      <c r="L71" s="239">
        <f>(L7/'Población e ICE'!M6)*1000</f>
        <v>106684.64027847654</v>
      </c>
      <c r="M71" s="239">
        <f>(M7/'Población e ICE'!N6)*1000</f>
        <v>135002.60673500629</v>
      </c>
      <c r="N71" s="239">
        <f>(N7/'Población e ICE'!O6)*1000</f>
        <v>126704.15667751282</v>
      </c>
      <c r="O71" s="240">
        <f>(O7/'Población e ICE'!P6)*1000</f>
        <v>129124.91949634392</v>
      </c>
      <c r="P71" s="240">
        <f>(P7/'Población e ICE'!Q6)*1000</f>
        <v>127875.69246264898</v>
      </c>
      <c r="Q71" s="240">
        <f>(Q7/'Población e ICE'!R6)*1000</f>
        <v>119767.98513475247</v>
      </c>
      <c r="R71" s="240">
        <f>(R7/'Población e ICE'!S6)*1000</f>
        <v>121004.95159692669</v>
      </c>
      <c r="S71" s="240">
        <f>(S7/'Población e ICE'!T6)*1000</f>
        <v>132679.47177818895</v>
      </c>
      <c r="T71" s="239">
        <f>(T7/'Población e ICE'!U6)*1000</f>
        <v>190387.83797824988</v>
      </c>
      <c r="U71" s="239">
        <f>(U7/'Población e ICE'!V6)*1000</f>
        <v>215079.34192721179</v>
      </c>
      <c r="V71" s="239">
        <f>(V7/'Población e ICE'!W6)*1000</f>
        <v>193278.1465254864</v>
      </c>
      <c r="W71" s="239">
        <f>(W7/'Población e ICE'!X6)*1000</f>
        <v>108058.47046642721</v>
      </c>
    </row>
    <row r="72" spans="2:23" s="21" customFormat="1" ht="12.75">
      <c r="B72" s="237" t="s">
        <v>7</v>
      </c>
      <c r="C72" s="239">
        <f>(C8/'Población e ICE'!D7)*1000</f>
        <v>44300.927334128857</v>
      </c>
      <c r="D72" s="239">
        <f>(D8/'Población e ICE'!E7)*1000</f>
        <v>44877.211128593051</v>
      </c>
      <c r="E72" s="239">
        <f>(E8/'Población e ICE'!F7)*1000</f>
        <v>51164.430589457792</v>
      </c>
      <c r="F72" s="239">
        <f>(F8/'Población e ICE'!G7)*1000</f>
        <v>42255.837149379608</v>
      </c>
      <c r="G72" s="239">
        <f>(G8/'Población e ICE'!H7)*1000</f>
        <v>51942.420417144975</v>
      </c>
      <c r="H72" s="239">
        <f>(H8/'Población e ICE'!I7)*1000</f>
        <v>52156.262875009648</v>
      </c>
      <c r="I72" s="239">
        <f>(I8/'Población e ICE'!J7)*1000</f>
        <v>64890.721259351732</v>
      </c>
      <c r="J72" s="239">
        <f>(J8/'Población e ICE'!K7)*1000</f>
        <v>87148.277961527696</v>
      </c>
      <c r="K72" s="239">
        <f>(K8/'Población e ICE'!L7)*1000</f>
        <v>94090.243146078763</v>
      </c>
      <c r="L72" s="239">
        <f>(L8/'Población e ICE'!M7)*1000</f>
        <v>98609.233707549458</v>
      </c>
      <c r="M72" s="239">
        <f>(M8/'Población e ICE'!N7)*1000</f>
        <v>116628.35104601557</v>
      </c>
      <c r="N72" s="239">
        <f>(N8/'Población e ICE'!O7)*1000</f>
        <v>142687.06552253186</v>
      </c>
      <c r="O72" s="240">
        <f>(O8/'Población e ICE'!P7)*1000</f>
        <v>131186.9234273929</v>
      </c>
      <c r="P72" s="240">
        <f>(P8/'Población e ICE'!Q7)*1000</f>
        <v>121899.2782783001</v>
      </c>
      <c r="Q72" s="240">
        <f>(Q8/'Población e ICE'!R7)*1000</f>
        <v>156746.56539759322</v>
      </c>
      <c r="R72" s="240">
        <f>(R8/'Población e ICE'!S7)*1000</f>
        <v>182045.47411815409</v>
      </c>
      <c r="S72" s="240">
        <f>(S8/'Población e ICE'!T7)*1000</f>
        <v>237270.39309065789</v>
      </c>
      <c r="T72" s="239">
        <f>(T8/'Población e ICE'!U7)*1000</f>
        <v>166982.03746383844</v>
      </c>
      <c r="U72" s="239">
        <f>(U8/'Población e ICE'!V7)*1000</f>
        <v>151935.46064170465</v>
      </c>
      <c r="V72" s="239">
        <f>(V8/'Población e ICE'!W7)*1000</f>
        <v>116022.94978420304</v>
      </c>
      <c r="W72" s="239">
        <f>(W8/'Población e ICE'!X7)*1000</f>
        <v>95071.394062630541</v>
      </c>
    </row>
    <row r="73" spans="2:23" s="21" customFormat="1" ht="12.75">
      <c r="B73" s="237" t="s">
        <v>8</v>
      </c>
      <c r="C73" s="239">
        <f>(C9/'Población e ICE'!D8)*1000</f>
        <v>73989.826074687604</v>
      </c>
      <c r="D73" s="239">
        <f>(D9/'Población e ICE'!E8)*1000</f>
        <v>62835.36548400297</v>
      </c>
      <c r="E73" s="239">
        <f>(E9/'Población e ICE'!F8)*1000</f>
        <v>50419.225343658087</v>
      </c>
      <c r="F73" s="239">
        <f>(F9/'Población e ICE'!G8)*1000</f>
        <v>50102.442760010264</v>
      </c>
      <c r="G73" s="239">
        <f>(G9/'Población e ICE'!H8)*1000</f>
        <v>76366.958450304679</v>
      </c>
      <c r="H73" s="239">
        <f>(H9/'Población e ICE'!I8)*1000</f>
        <v>77564.51047930411</v>
      </c>
      <c r="I73" s="239">
        <f>(I9/'Población e ICE'!J8)*1000</f>
        <v>67938.531666052644</v>
      </c>
      <c r="J73" s="239">
        <f>(J9/'Población e ICE'!K8)*1000</f>
        <v>127205.91242180519</v>
      </c>
      <c r="K73" s="239">
        <f>(K9/'Población e ICE'!L8)*1000</f>
        <v>147758.61568983871</v>
      </c>
      <c r="L73" s="239">
        <f>(L9/'Población e ICE'!M8)*1000</f>
        <v>125724.49450780102</v>
      </c>
      <c r="M73" s="239">
        <f>(M9/'Población e ICE'!N8)*1000</f>
        <v>160045.12930169472</v>
      </c>
      <c r="N73" s="239">
        <f>(N9/'Población e ICE'!O8)*1000</f>
        <v>178450.29646401157</v>
      </c>
      <c r="O73" s="240">
        <f>(O9/'Población e ICE'!P8)*1000</f>
        <v>132318.58809537545</v>
      </c>
      <c r="P73" s="240">
        <f>(P9/'Población e ICE'!Q8)*1000</f>
        <v>162435.58979115836</v>
      </c>
      <c r="Q73" s="240">
        <f>(Q9/'Población e ICE'!R8)*1000</f>
        <v>189258.56705380502</v>
      </c>
      <c r="R73" s="240">
        <f>(R9/'Población e ICE'!S8)*1000</f>
        <v>200322.89632722546</v>
      </c>
      <c r="S73" s="240">
        <f>(S9/'Población e ICE'!T8)*1000</f>
        <v>220258.15877601944</v>
      </c>
      <c r="T73" s="239">
        <f>(T9/'Población e ICE'!U8)*1000</f>
        <v>193211.04436792439</v>
      </c>
      <c r="U73" s="239">
        <f>(U9/'Población e ICE'!V8)*1000</f>
        <v>238504.1650364431</v>
      </c>
      <c r="V73" s="239">
        <f>(V9/'Población e ICE'!W8)*1000</f>
        <v>232611.35312622137</v>
      </c>
      <c r="W73" s="239">
        <f>(W9/'Población e ICE'!X8)*1000</f>
        <v>225439.48866409669</v>
      </c>
    </row>
    <row r="74" spans="2:23" s="21" customFormat="1" ht="12.75">
      <c r="B74" s="237" t="s">
        <v>9</v>
      </c>
      <c r="C74" s="239">
        <f>(C10/'Población e ICE'!D9)*1000</f>
        <v>39726.582250144311</v>
      </c>
      <c r="D74" s="239">
        <f>(D10/'Población e ICE'!E9)*1000</f>
        <v>39141.609479243074</v>
      </c>
      <c r="E74" s="239">
        <f>(E10/'Población e ICE'!F9)*1000</f>
        <v>33538.253573989554</v>
      </c>
      <c r="F74" s="239">
        <f>(F10/'Población e ICE'!G9)*1000</f>
        <v>33243.84024163986</v>
      </c>
      <c r="G74" s="239">
        <f>(G10/'Población e ICE'!H9)*1000</f>
        <v>33242.231001527478</v>
      </c>
      <c r="H74" s="239">
        <f>(H10/'Población e ICE'!I9)*1000</f>
        <v>45176.722614110069</v>
      </c>
      <c r="I74" s="239">
        <f>(I10/'Población e ICE'!J9)*1000</f>
        <v>49803.388975817397</v>
      </c>
      <c r="J74" s="239">
        <f>(J10/'Población e ICE'!K9)*1000</f>
        <v>69354.406801945908</v>
      </c>
      <c r="K74" s="239">
        <f>(K10/'Población e ICE'!L9)*1000</f>
        <v>83033.634311512418</v>
      </c>
      <c r="L74" s="239">
        <f>(L10/'Población e ICE'!M9)*1000</f>
        <v>63705.139521922043</v>
      </c>
      <c r="M74" s="239">
        <f>(M10/'Población e ICE'!N9)*1000</f>
        <v>65282.138896966033</v>
      </c>
      <c r="N74" s="239">
        <f>(N10/'Población e ICE'!O9)*1000</f>
        <v>80093.497030548213</v>
      </c>
      <c r="O74" s="240">
        <f>(O10/'Población e ICE'!P9)*1000</f>
        <v>77715.140606116081</v>
      </c>
      <c r="P74" s="240">
        <f>(P10/'Población e ICE'!Q9)*1000</f>
        <v>88454.862912876342</v>
      </c>
      <c r="Q74" s="240">
        <f>(Q10/'Población e ICE'!R9)*1000</f>
        <v>115390.74654824258</v>
      </c>
      <c r="R74" s="240">
        <f>(R10/'Población e ICE'!S9)*1000</f>
        <v>121639.86676691727</v>
      </c>
      <c r="S74" s="240">
        <f>(S10/'Población e ICE'!T9)*1000</f>
        <v>136069.5139896778</v>
      </c>
      <c r="T74" s="239">
        <f>(T10/'Población e ICE'!U9)*1000</f>
        <v>120641.75096907507</v>
      </c>
      <c r="U74" s="239">
        <f>(U10/'Población e ICE'!V9)*1000</f>
        <v>138006.34076443972</v>
      </c>
      <c r="V74" s="239">
        <f>(V10/'Población e ICE'!W9)*1000</f>
        <v>108145.79934242002</v>
      </c>
      <c r="W74" s="239">
        <f>(W10/'Población e ICE'!X9)*1000</f>
        <v>103049.40907627709</v>
      </c>
    </row>
    <row r="75" spans="2:23" s="21" customFormat="1" ht="12.75">
      <c r="B75" s="237" t="s">
        <v>10</v>
      </c>
      <c r="C75" s="239">
        <f>(C11/'Población e ICE'!D10)*1000</f>
        <v>19760.224029098757</v>
      </c>
      <c r="D75" s="239">
        <f>(D11/'Población e ICE'!E10)*1000</f>
        <v>22194.705467694541</v>
      </c>
      <c r="E75" s="239">
        <f>(E11/'Población e ICE'!F10)*1000</f>
        <v>18966.633578319128</v>
      </c>
      <c r="F75" s="239">
        <f>(F11/'Población e ICE'!G10)*1000</f>
        <v>15798.118166880347</v>
      </c>
      <c r="G75" s="239">
        <f>(G11/'Población e ICE'!H10)*1000</f>
        <v>14578.382278873349</v>
      </c>
      <c r="H75" s="239">
        <f>(H11/'Población e ICE'!I10)*1000</f>
        <v>13831.703535490547</v>
      </c>
      <c r="I75" s="239">
        <f>(I11/'Población e ICE'!J10)*1000</f>
        <v>17031.083982199809</v>
      </c>
      <c r="J75" s="239">
        <f>(J11/'Población e ICE'!K10)*1000</f>
        <v>24009.079801030464</v>
      </c>
      <c r="K75" s="239">
        <f>(K11/'Población e ICE'!L10)*1000</f>
        <v>28074.274251318766</v>
      </c>
      <c r="L75" s="239">
        <f>(L11/'Población e ICE'!M10)*1000</f>
        <v>29445.819355673542</v>
      </c>
      <c r="M75" s="239">
        <f>(M11/'Población e ICE'!N10)*1000</f>
        <v>33392.398187888539</v>
      </c>
      <c r="N75" s="239">
        <f>(N11/'Población e ICE'!O10)*1000</f>
        <v>38360.83591283975</v>
      </c>
      <c r="O75" s="240">
        <f>(O11/'Población e ICE'!P10)*1000</f>
        <v>49074.299931054535</v>
      </c>
      <c r="P75" s="240">
        <f>(P11/'Población e ICE'!Q10)*1000</f>
        <v>47589.96011709507</v>
      </c>
      <c r="Q75" s="240">
        <f>(Q11/'Población e ICE'!R10)*1000</f>
        <v>54038.109431321216</v>
      </c>
      <c r="R75" s="240">
        <f>(R11/'Población e ICE'!S10)*1000</f>
        <v>44258.764817241725</v>
      </c>
      <c r="S75" s="240">
        <f>(S11/'Población e ICE'!T10)*1000</f>
        <v>45268.352573877964</v>
      </c>
      <c r="T75" s="239">
        <f>(T11/'Población e ICE'!U10)*1000</f>
        <v>40186.34056381305</v>
      </c>
      <c r="U75" s="239">
        <f>(U11/'Población e ICE'!V10)*1000</f>
        <v>42553.456984533354</v>
      </c>
      <c r="V75" s="239">
        <f>(V11/'Población e ICE'!W10)*1000</f>
        <v>37928.465513195282</v>
      </c>
      <c r="W75" s="239">
        <f>(W11/'Población e ICE'!X10)*1000</f>
        <v>43324.283755512479</v>
      </c>
    </row>
    <row r="76" spans="2:23" s="21" customFormat="1" ht="12.75">
      <c r="B76" s="237" t="s">
        <v>11</v>
      </c>
      <c r="C76" s="239">
        <f>(C12/'Población e ICE'!D11)*1000</f>
        <v>8172.7407530769706</v>
      </c>
      <c r="D76" s="239">
        <f>(D12/'Población e ICE'!E11)*1000</f>
        <v>9399.1449251757986</v>
      </c>
      <c r="E76" s="239">
        <f>(E12/'Población e ICE'!F11)*1000</f>
        <v>6931.8384304883821</v>
      </c>
      <c r="F76" s="239">
        <f>(F12/'Población e ICE'!G11)*1000</f>
        <v>8435.7553446635338</v>
      </c>
      <c r="G76" s="239">
        <f>(G12/'Población e ICE'!H11)*1000</f>
        <v>6669.6093795736442</v>
      </c>
      <c r="H76" s="239">
        <f>(H12/'Población e ICE'!I11)*1000</f>
        <v>9743.0655358884269</v>
      </c>
      <c r="I76" s="239">
        <f>(I12/'Población e ICE'!J11)*1000</f>
        <v>9229.6462156517609</v>
      </c>
      <c r="J76" s="239">
        <f>(J12/'Población e ICE'!K11)*1000</f>
        <v>11255.243639548333</v>
      </c>
      <c r="K76" s="239">
        <f>(K12/'Población e ICE'!L11)*1000</f>
        <v>13780.118209181863</v>
      </c>
      <c r="L76" s="239">
        <f>(L12/'Población e ICE'!M11)*1000</f>
        <v>12048.868773430679</v>
      </c>
      <c r="M76" s="239">
        <f>(M12/'Población e ICE'!N11)*1000</f>
        <v>15085.193807772928</v>
      </c>
      <c r="N76" s="239">
        <f>(N12/'Población e ICE'!O11)*1000</f>
        <v>14679.798970877187</v>
      </c>
      <c r="O76" s="240">
        <f>(O12/'Población e ICE'!P11)*1000</f>
        <v>14709.529009836431</v>
      </c>
      <c r="P76" s="240">
        <f>(P12/'Población e ICE'!Q11)*1000</f>
        <v>15817.20268875315</v>
      </c>
      <c r="Q76" s="240">
        <f>(Q12/'Población e ICE'!R11)*1000</f>
        <v>16792.515249828499</v>
      </c>
      <c r="R76" s="240">
        <f>(R12/'Población e ICE'!S11)*1000</f>
        <v>21199.898183256741</v>
      </c>
      <c r="S76" s="240">
        <f>(S12/'Población e ICE'!T11)*1000</f>
        <v>18765.662052901374</v>
      </c>
      <c r="T76" s="239">
        <f>(T12/'Población e ICE'!U11)*1000</f>
        <v>18151.993017556655</v>
      </c>
      <c r="U76" s="239">
        <f>(U12/'Población e ICE'!V11)*1000</f>
        <v>17092.523692455492</v>
      </c>
      <c r="V76" s="239">
        <f>(V12/'Población e ICE'!W11)*1000</f>
        <v>16478.413166184866</v>
      </c>
      <c r="W76" s="239">
        <f>(W12/'Población e ICE'!X11)*1000</f>
        <v>23913.488603340342</v>
      </c>
    </row>
    <row r="77" spans="2:23" s="21" customFormat="1" ht="12.75">
      <c r="B77" s="237" t="s">
        <v>12</v>
      </c>
      <c r="C77" s="239">
        <f>(C13/'Población e ICE'!D12)*1000</f>
        <v>26410.575479856467</v>
      </c>
      <c r="D77" s="239">
        <f>(D13/'Población e ICE'!E12)*1000</f>
        <v>25751.291785039051</v>
      </c>
      <c r="E77" s="239">
        <f>(E13/'Población e ICE'!F12)*1000</f>
        <v>20254.809298773209</v>
      </c>
      <c r="F77" s="239">
        <f>(F13/'Población e ICE'!G12)*1000</f>
        <v>22953.379445300165</v>
      </c>
      <c r="G77" s="239">
        <f>(G13/'Población e ICE'!H12)*1000</f>
        <v>17492.258173525723</v>
      </c>
      <c r="H77" s="239">
        <f>(H13/'Población e ICE'!I12)*1000</f>
        <v>25280.759454936422</v>
      </c>
      <c r="I77" s="239">
        <f>(I13/'Población e ICE'!J12)*1000</f>
        <v>32098.484359505463</v>
      </c>
      <c r="J77" s="239">
        <f>(J13/'Población e ICE'!K12)*1000</f>
        <v>51881.884921486744</v>
      </c>
      <c r="K77" s="239">
        <f>(K13/'Población e ICE'!L12)*1000</f>
        <v>52835.577802068488</v>
      </c>
      <c r="L77" s="239">
        <f>(L13/'Población e ICE'!M12)*1000</f>
        <v>49289.404820484677</v>
      </c>
      <c r="M77" s="239">
        <f>(M13/'Población e ICE'!N12)*1000</f>
        <v>59104.311422214501</v>
      </c>
      <c r="N77" s="239">
        <f>(N13/'Población e ICE'!O12)*1000</f>
        <v>78314.806810348076</v>
      </c>
      <c r="O77" s="240">
        <f>(O13/'Población e ICE'!P12)*1000</f>
        <v>58040.626341179959</v>
      </c>
      <c r="P77" s="240">
        <f>(P13/'Población e ICE'!Q12)*1000</f>
        <v>69059.637525681057</v>
      </c>
      <c r="Q77" s="240">
        <f>(Q13/'Población e ICE'!R12)*1000</f>
        <v>59719.084908292214</v>
      </c>
      <c r="R77" s="240">
        <f>(R13/'Población e ICE'!S12)*1000</f>
        <v>69814.077309373868</v>
      </c>
      <c r="S77" s="240">
        <f>(S13/'Población e ICE'!T12)*1000</f>
        <v>79595.025144637984</v>
      </c>
      <c r="T77" s="239">
        <f>(T13/'Población e ICE'!U12)*1000</f>
        <v>78340.027527558603</v>
      </c>
      <c r="U77" s="239">
        <f>(U13/'Población e ICE'!V12)*1000</f>
        <v>98653.375949566238</v>
      </c>
      <c r="V77" s="239">
        <f>(V13/'Población e ICE'!W12)*1000</f>
        <v>67379.963922576062</v>
      </c>
      <c r="W77" s="239">
        <f>(W13/'Población e ICE'!X12)*1000</f>
        <v>69128.043319456643</v>
      </c>
    </row>
    <row r="78" spans="2:23" s="21" customFormat="1" ht="12.75">
      <c r="B78" s="237" t="s">
        <v>13</v>
      </c>
      <c r="C78" s="239">
        <f>(C14/'Población e ICE'!D13)*1000</f>
        <v>30075.584684418274</v>
      </c>
      <c r="D78" s="239">
        <f>(D14/'Población e ICE'!E13)*1000</f>
        <v>24478.42603803752</v>
      </c>
      <c r="E78" s="239">
        <f>(E14/'Población e ICE'!F13)*1000</f>
        <v>22202.596736420321</v>
      </c>
      <c r="F78" s="239">
        <f>(F14/'Población e ICE'!G13)*1000</f>
        <v>23433.548600899769</v>
      </c>
      <c r="G78" s="239">
        <f>(G14/'Población e ICE'!H13)*1000</f>
        <v>27582.189827187438</v>
      </c>
      <c r="H78" s="239">
        <f>(H14/'Población e ICE'!I13)*1000</f>
        <v>25143.213891928892</v>
      </c>
      <c r="I78" s="239">
        <f>(I14/'Población e ICE'!J13)*1000</f>
        <v>36204.789322034077</v>
      </c>
      <c r="J78" s="239">
        <f>(J14/'Población e ICE'!K13)*1000</f>
        <v>44319.036605645524</v>
      </c>
      <c r="K78" s="239">
        <f>(K14/'Población e ICE'!L13)*1000</f>
        <v>76122.919528026308</v>
      </c>
      <c r="L78" s="239">
        <f>(L14/'Población e ICE'!M13)*1000</f>
        <v>59589.610266693875</v>
      </c>
      <c r="M78" s="239">
        <f>(M14/'Población e ICE'!N13)*1000</f>
        <v>70173.509164800533</v>
      </c>
      <c r="N78" s="239">
        <f>(N14/'Población e ICE'!O13)*1000</f>
        <v>80565.096883329417</v>
      </c>
      <c r="O78" s="240">
        <f>(O14/'Población e ICE'!P13)*1000</f>
        <v>83697.339705006059</v>
      </c>
      <c r="P78" s="240">
        <f>(P14/'Población e ICE'!Q13)*1000</f>
        <v>71996.163134472052</v>
      </c>
      <c r="Q78" s="240">
        <f>(Q14/'Población e ICE'!R13)*1000</f>
        <v>91741.455545203862</v>
      </c>
      <c r="R78" s="240">
        <f>(R14/'Población e ICE'!S13)*1000</f>
        <v>83958.380416860164</v>
      </c>
      <c r="S78" s="240">
        <f>(S14/'Población e ICE'!T13)*1000</f>
        <v>105106.68375168752</v>
      </c>
      <c r="T78" s="239">
        <f>(T14/'Población e ICE'!U13)*1000</f>
        <v>101725.89567715836</v>
      </c>
      <c r="U78" s="239">
        <f>(U14/'Población e ICE'!V13)*1000</f>
        <v>242664.18316595873</v>
      </c>
      <c r="V78" s="239">
        <f>(V14/'Población e ICE'!W13)*1000</f>
        <v>157930.99772602585</v>
      </c>
      <c r="W78" s="239">
        <f>(W14/'Población e ICE'!X13)*1000</f>
        <v>119121.54949029406</v>
      </c>
    </row>
    <row r="79" spans="2:23" s="21" customFormat="1" ht="12.75">
      <c r="B79" s="237" t="s">
        <v>608</v>
      </c>
      <c r="C79" s="286">
        <v>0</v>
      </c>
      <c r="D79" s="286">
        <v>0</v>
      </c>
      <c r="E79" s="286">
        <v>0</v>
      </c>
      <c r="F79" s="286">
        <v>0</v>
      </c>
      <c r="G79" s="286">
        <v>0</v>
      </c>
      <c r="H79" s="286">
        <v>0</v>
      </c>
      <c r="I79" s="286">
        <v>0</v>
      </c>
      <c r="J79" s="286">
        <v>0</v>
      </c>
      <c r="K79" s="286">
        <v>0</v>
      </c>
      <c r="L79" s="286">
        <v>0</v>
      </c>
      <c r="M79" s="286">
        <v>0</v>
      </c>
      <c r="N79" s="286">
        <v>0</v>
      </c>
      <c r="O79" s="286">
        <v>0</v>
      </c>
      <c r="P79" s="286">
        <v>0</v>
      </c>
      <c r="Q79" s="286">
        <v>0</v>
      </c>
      <c r="R79" s="286">
        <v>0</v>
      </c>
      <c r="S79" s="286">
        <v>0</v>
      </c>
      <c r="T79" s="286">
        <v>0</v>
      </c>
      <c r="U79" s="239">
        <f>(U15/'Población e ICE'!V14)*1000</f>
        <v>97577.886069544984</v>
      </c>
      <c r="V79" s="239">
        <f>(V15/'Población e ICE'!W14)*1000</f>
        <v>84286.784650992777</v>
      </c>
      <c r="W79" s="239">
        <f>(W15/'Población e ICE'!X14)*1000</f>
        <v>138615.59873898947</v>
      </c>
    </row>
    <row r="80" spans="2:23" s="21" customFormat="1" ht="12.75">
      <c r="B80" s="237" t="s">
        <v>14</v>
      </c>
      <c r="C80" s="239">
        <f>(C16/'Población e ICE'!D15)*1000</f>
        <v>20987.031533645953</v>
      </c>
      <c r="D80" s="239">
        <f>(D16/'Población e ICE'!E15)*1000</f>
        <v>23035.869504652586</v>
      </c>
      <c r="E80" s="239">
        <f>(E16/'Población e ICE'!F15)*1000</f>
        <v>28957.39607116238</v>
      </c>
      <c r="F80" s="239">
        <f>(F16/'Población e ICE'!G15)*1000</f>
        <v>28658.751057715479</v>
      </c>
      <c r="G80" s="239">
        <f>(G16/'Población e ICE'!H15)*1000</f>
        <v>22804.117358437637</v>
      </c>
      <c r="H80" s="239">
        <f>(H16/'Población e ICE'!I15)*1000</f>
        <v>27031.835581085666</v>
      </c>
      <c r="I80" s="239">
        <f>(I16/'Población e ICE'!J15)*1000</f>
        <v>25917.188042144669</v>
      </c>
      <c r="J80" s="239">
        <f>(J16/'Población e ICE'!K15)*1000</f>
        <v>36072.312258087586</v>
      </c>
      <c r="K80" s="239">
        <f>(K16/'Población e ICE'!L15)*1000</f>
        <v>59838.76905931317</v>
      </c>
      <c r="L80" s="239">
        <f>(L16/'Población e ICE'!M15)*1000</f>
        <v>38034.288042075932</v>
      </c>
      <c r="M80" s="239">
        <f>(M16/'Población e ICE'!N15)*1000</f>
        <v>49655.722351530007</v>
      </c>
      <c r="N80" s="239">
        <f>(N16/'Población e ICE'!O15)*1000</f>
        <v>53925.414634005057</v>
      </c>
      <c r="O80" s="240">
        <f>(O16/'Población e ICE'!P15)*1000</f>
        <v>53597.187518082625</v>
      </c>
      <c r="P80" s="240">
        <f>(P16/'Población e ICE'!Q15)*1000</f>
        <v>53303.493423753644</v>
      </c>
      <c r="Q80" s="240">
        <f>(Q16/'Población e ICE'!R15)*1000</f>
        <v>57433.47852687777</v>
      </c>
      <c r="R80" s="240">
        <f>(R16/'Población e ICE'!S15)*1000</f>
        <v>60107.186689453818</v>
      </c>
      <c r="S80" s="240">
        <f>(S16/'Población e ICE'!T15)*1000</f>
        <v>65651.449928535527</v>
      </c>
      <c r="T80" s="239">
        <f>(T16/'Población e ICE'!U15)*1000</f>
        <v>60273.297244090827</v>
      </c>
      <c r="U80" s="239">
        <f>(U16/'Población e ICE'!V15)*1000</f>
        <v>65655.351298448586</v>
      </c>
      <c r="V80" s="239">
        <f>(V16/'Población e ICE'!W15)*1000</f>
        <v>66583.107797939054</v>
      </c>
      <c r="W80" s="239">
        <f>(W16/'Población e ICE'!X15)*1000</f>
        <v>56633.091404833023</v>
      </c>
    </row>
    <row r="81" spans="2:23" s="21" customFormat="1" ht="12.75">
      <c r="B81" s="237" t="s">
        <v>15</v>
      </c>
      <c r="C81" s="239">
        <f>(C17/'Población e ICE'!D16)*1000</f>
        <v>37973.215363499396</v>
      </c>
      <c r="D81" s="239">
        <f>(D17/'Población e ICE'!E16)*1000</f>
        <v>35340.794738587378</v>
      </c>
      <c r="E81" s="239">
        <f>(E17/'Población e ICE'!F16)*1000</f>
        <v>36897.529000240822</v>
      </c>
      <c r="F81" s="239">
        <f>(F17/'Población e ICE'!G16)*1000</f>
        <v>37649.894900773645</v>
      </c>
      <c r="G81" s="239">
        <f>(G17/'Población e ICE'!H16)*1000</f>
        <v>48887.903965230136</v>
      </c>
      <c r="H81" s="239">
        <f>(H17/'Población e ICE'!I16)*1000</f>
        <v>34389.936093425378</v>
      </c>
      <c r="I81" s="239">
        <f>(I17/'Población e ICE'!J16)*1000</f>
        <v>34738.387254195892</v>
      </c>
      <c r="J81" s="239">
        <f>(J17/'Población e ICE'!K16)*1000</f>
        <v>47185.367484200026</v>
      </c>
      <c r="K81" s="239">
        <f>(K17/'Población e ICE'!L16)*1000</f>
        <v>46046.544080300046</v>
      </c>
      <c r="L81" s="239">
        <f>(L17/'Población e ICE'!M16)*1000</f>
        <v>49351.792975113924</v>
      </c>
      <c r="M81" s="239">
        <f>(M17/'Población e ICE'!N16)*1000</f>
        <v>59875.600166450939</v>
      </c>
      <c r="N81" s="239">
        <f>(N17/'Población e ICE'!O16)*1000</f>
        <v>80706.834428533766</v>
      </c>
      <c r="O81" s="240">
        <f>(O17/'Población e ICE'!P16)*1000</f>
        <v>93066.798175520991</v>
      </c>
      <c r="P81" s="240">
        <f>(P17/'Población e ICE'!Q16)*1000</f>
        <v>91500.392668278349</v>
      </c>
      <c r="Q81" s="240">
        <f>(Q17/'Población e ICE'!R16)*1000</f>
        <v>123401.64605196968</v>
      </c>
      <c r="R81" s="240">
        <f>(R17/'Población e ICE'!S16)*1000</f>
        <v>130785.90309332867</v>
      </c>
      <c r="S81" s="240">
        <f>(S17/'Población e ICE'!T16)*1000</f>
        <v>141044.29744855702</v>
      </c>
      <c r="T81" s="239">
        <f>(T17/'Población e ICE'!U16)*1000</f>
        <v>188480.62905174651</v>
      </c>
      <c r="U81" s="239">
        <f>(U17/'Población e ICE'!V16)*1000</f>
        <v>216843.460048712</v>
      </c>
      <c r="V81" s="239">
        <f>(V17/'Población e ICE'!W16)*1000</f>
        <v>195910.89983072787</v>
      </c>
      <c r="W81" s="239">
        <f>(W17/'Población e ICE'!X16)*1000</f>
        <v>215590.61383181563</v>
      </c>
    </row>
    <row r="82" spans="2:23" s="21" customFormat="1" ht="12.75">
      <c r="B82" s="237" t="s">
        <v>16</v>
      </c>
      <c r="C82" s="286">
        <v>0</v>
      </c>
      <c r="D82" s="286">
        <v>0</v>
      </c>
      <c r="E82" s="286">
        <v>0</v>
      </c>
      <c r="F82" s="286">
        <v>0</v>
      </c>
      <c r="G82" s="286">
        <v>0</v>
      </c>
      <c r="H82" s="286">
        <v>0</v>
      </c>
      <c r="I82" s="286">
        <v>0</v>
      </c>
      <c r="J82" s="239">
        <f>(J18/'Población e ICE'!K17)*1000</f>
        <v>40817.136233479592</v>
      </c>
      <c r="K82" s="239">
        <f>(K18/'Población e ICE'!L17)*1000</f>
        <v>89350.981315913465</v>
      </c>
      <c r="L82" s="239">
        <f>(L18/'Población e ICE'!M17)*1000</f>
        <v>105079.21058826607</v>
      </c>
      <c r="M82" s="239">
        <f>(M18/'Población e ICE'!N17)*1000</f>
        <v>113980.74409054879</v>
      </c>
      <c r="N82" s="239">
        <f>(N18/'Población e ICE'!O17)*1000</f>
        <v>156299.76679381524</v>
      </c>
      <c r="O82" s="240">
        <f>(O18/'Población e ICE'!P17)*1000</f>
        <v>187646.8852573107</v>
      </c>
      <c r="P82" s="240">
        <f>(P18/'Población e ICE'!Q17)*1000</f>
        <v>173950.43675202545</v>
      </c>
      <c r="Q82" s="240">
        <f>(Q18/'Población e ICE'!R17)*1000</f>
        <v>202314.63306931852</v>
      </c>
      <c r="R82" s="240">
        <f>(R18/'Población e ICE'!S17)*1000</f>
        <v>181886.17924753146</v>
      </c>
      <c r="S82" s="240">
        <f>(S18/'Población e ICE'!T17)*1000</f>
        <v>215313.26271728738</v>
      </c>
      <c r="T82" s="239">
        <f>(T18/'Población e ICE'!U17)*1000</f>
        <v>187803.80295309715</v>
      </c>
      <c r="U82" s="239">
        <f>(U18/'Población e ICE'!V17)*1000</f>
        <v>227801.72493201756</v>
      </c>
      <c r="V82" s="239">
        <f>(V18/'Población e ICE'!W17)*1000</f>
        <v>167570.69051461801</v>
      </c>
      <c r="W82" s="239">
        <f>(W18/'Población e ICE'!X17)*1000</f>
        <v>170951.73854268325</v>
      </c>
    </row>
    <row r="83" spans="2:23" s="21" customFormat="1" ht="14.25" customHeight="1">
      <c r="B83" s="237" t="s">
        <v>17</v>
      </c>
      <c r="C83" s="239">
        <f>(C19/'Población e ICE'!D18)*1000</f>
        <v>34161.781752244897</v>
      </c>
      <c r="D83" s="239">
        <f>(D19/'Población e ICE'!E18)*1000</f>
        <v>34314.793866716544</v>
      </c>
      <c r="E83" s="239">
        <f>(E19/'Población e ICE'!F18)*1000</f>
        <v>29065.816744138821</v>
      </c>
      <c r="F83" s="239">
        <f>(F19/'Población e ICE'!G18)*1000</f>
        <v>27565.092567014777</v>
      </c>
      <c r="G83" s="239">
        <f>(G19/'Población e ICE'!H18)*1000</f>
        <v>21800.351266035916</v>
      </c>
      <c r="H83" s="239">
        <f>(H19/'Población e ICE'!I18)*1000</f>
        <v>30623.210311379818</v>
      </c>
      <c r="I83" s="239">
        <f>(I19/'Población e ICE'!J18)*1000</f>
        <v>39412.630315023525</v>
      </c>
      <c r="J83" s="239">
        <f>(J19/'Población e ICE'!K18)*1000</f>
        <v>69444.816682270568</v>
      </c>
      <c r="K83" s="239">
        <f>(K19/'Población e ICE'!L18)*1000</f>
        <v>106007.97697164789</v>
      </c>
      <c r="L83" s="239">
        <f>(L19/'Población e ICE'!M18)*1000</f>
        <v>100826.28627528268</v>
      </c>
      <c r="M83" s="239">
        <f>(M19/'Población e ICE'!N18)*1000</f>
        <v>89008.486682808725</v>
      </c>
      <c r="N83" s="239">
        <f>(N19/'Población e ICE'!O18)*1000</f>
        <v>94583.761351570938</v>
      </c>
      <c r="O83" s="240">
        <f>(O19/'Población e ICE'!P18)*1000</f>
        <v>96860.226694366647</v>
      </c>
      <c r="P83" s="240">
        <f>(P19/'Población e ICE'!Q18)*1000</f>
        <v>121313.36011504121</v>
      </c>
      <c r="Q83" s="240">
        <f>(Q19/'Población e ICE'!R18)*1000</f>
        <v>133631.9518930687</v>
      </c>
      <c r="R83" s="240">
        <f>(R19/'Población e ICE'!S18)*1000</f>
        <v>115131.41814555223</v>
      </c>
      <c r="S83" s="240">
        <f>(S19/'Población e ICE'!T18)*1000</f>
        <v>118519.78506757432</v>
      </c>
      <c r="T83" s="239">
        <f>(T19/'Población e ICE'!U18)*1000</f>
        <v>117943.74563913063</v>
      </c>
      <c r="U83" s="239">
        <f>(U19/'Población e ICE'!V18)*1000</f>
        <v>149748.98484392808</v>
      </c>
      <c r="V83" s="239">
        <f>(V19/'Población e ICE'!W18)*1000</f>
        <v>140711.95010544738</v>
      </c>
      <c r="W83" s="239">
        <f>(W19/'Población e ICE'!X18)*1000</f>
        <v>151131.42155994129</v>
      </c>
    </row>
    <row r="84" spans="2:23">
      <c r="B84" s="237" t="s">
        <v>84</v>
      </c>
      <c r="C84" s="239">
        <f>(C20/'Población e ICE'!D19)*1000</f>
        <v>203784.54191834541</v>
      </c>
      <c r="D84" s="239">
        <f>(D20/'Población e ICE'!E19)*1000</f>
        <v>182697.49244940295</v>
      </c>
      <c r="E84" s="239">
        <f>(E20/'Población e ICE'!F19)*1000</f>
        <v>172655.57177408182</v>
      </c>
      <c r="F84" s="239">
        <f>(F20/'Población e ICE'!G19)*1000</f>
        <v>170338.87744865092</v>
      </c>
      <c r="G84" s="239">
        <f>(G20/'Población e ICE'!H19)*1000</f>
        <v>153150.91082209413</v>
      </c>
      <c r="H84" s="239">
        <f>(H20/'Población e ICE'!I19)*1000</f>
        <v>202558.41434188548</v>
      </c>
      <c r="I84" s="239">
        <f>(I20/'Población e ICE'!J19)*1000</f>
        <v>235241.53600986995</v>
      </c>
      <c r="J84" s="239">
        <f>(J20/'Población e ICE'!K19)*1000</f>
        <v>216663.54521858619</v>
      </c>
      <c r="K84" s="239">
        <f>(K20/'Población e ICE'!L19)*1000</f>
        <v>336523.66232353949</v>
      </c>
      <c r="L84" s="239">
        <f>(L20/'Población e ICE'!M19)*1000</f>
        <v>302968.81919923396</v>
      </c>
      <c r="M84" s="239">
        <f>(M20/'Población e ICE'!N19)*1000</f>
        <v>317203.84801524982</v>
      </c>
      <c r="N84" s="239">
        <f>(N20/'Población e ICE'!O19)*1000</f>
        <v>395574.83856427541</v>
      </c>
      <c r="O84" s="240">
        <f>(O20/'Población e ICE'!P19)*1000</f>
        <v>437134.34827579494</v>
      </c>
      <c r="P84" s="240">
        <f>(P20/'Población e ICE'!Q19)*1000</f>
        <v>475992.42116659903</v>
      </c>
      <c r="Q84" s="240">
        <f>(Q20/'Población e ICE'!R19)*1000</f>
        <v>445072.2419954465</v>
      </c>
      <c r="R84" s="240">
        <f>(R20/'Población e ICE'!S19)*1000</f>
        <v>677844.14389821258</v>
      </c>
      <c r="S84" s="240">
        <f>(S20/'Población e ICE'!T19)*1000</f>
        <v>880087.09267237294</v>
      </c>
      <c r="T84" s="239">
        <f>(T20/'Población e ICE'!U19)*1000</f>
        <v>608235.37593729654</v>
      </c>
      <c r="U84" s="239">
        <f>(U20/'Población e ICE'!V19)*1000</f>
        <v>555382.33973565802</v>
      </c>
      <c r="V84" s="239">
        <f>(V20/'Población e ICE'!W19)*1000</f>
        <v>647393.75055220549</v>
      </c>
      <c r="W84" s="239">
        <f>(W20/'Población e ICE'!X19)*1000</f>
        <v>583306.81381512387</v>
      </c>
    </row>
    <row r="85" spans="2:23">
      <c r="B85" s="237" t="s">
        <v>19</v>
      </c>
      <c r="C85" s="239">
        <f>(C21/'Población e ICE'!D20)*1000</f>
        <v>109137.34845776318</v>
      </c>
      <c r="D85" s="239">
        <f>(D21/'Población e ICE'!E20)*1000</f>
        <v>165866.35300602388</v>
      </c>
      <c r="E85" s="239">
        <f>(E21/'Población e ICE'!F20)*1000</f>
        <v>125035.24444676464</v>
      </c>
      <c r="F85" s="239">
        <f>(F21/'Población e ICE'!G20)*1000</f>
        <v>113493.6797570535</v>
      </c>
      <c r="G85" s="239">
        <f>(G21/'Población e ICE'!H20)*1000</f>
        <v>102202.12731647219</v>
      </c>
      <c r="H85" s="239">
        <f>(H21/'Población e ICE'!I20)*1000</f>
        <v>110516.32458203302</v>
      </c>
      <c r="I85" s="239">
        <f>(I21/'Población e ICE'!J20)*1000</f>
        <v>220193.50774145513</v>
      </c>
      <c r="J85" s="239">
        <f>(J21/'Población e ICE'!K20)*1000</f>
        <v>202643.68505448164</v>
      </c>
      <c r="K85" s="239">
        <f>(K21/'Población e ICE'!L20)*1000</f>
        <v>243922.86161552911</v>
      </c>
      <c r="L85" s="239">
        <f>(L21/'Población e ICE'!M20)*1000</f>
        <v>205773.71134020618</v>
      </c>
      <c r="M85" s="239">
        <f>(M21/'Población e ICE'!N20)*1000</f>
        <v>259516.54683344823</v>
      </c>
      <c r="N85" s="239">
        <f>(N21/'Población e ICE'!O20)*1000</f>
        <v>294850.19252244063</v>
      </c>
      <c r="O85" s="240">
        <f>(O21/'Población e ICE'!P20)*1000</f>
        <v>297222.38418451999</v>
      </c>
      <c r="P85" s="240">
        <f>(P21/'Población e ICE'!Q20)*1000</f>
        <v>341697.81048205437</v>
      </c>
      <c r="Q85" s="240">
        <f>(Q21/'Población e ICE'!R20)*1000</f>
        <v>510244.53788677143</v>
      </c>
      <c r="R85" s="240">
        <f>(R21/'Población e ICE'!S20)*1000</f>
        <v>670865.1391998094</v>
      </c>
      <c r="S85" s="240">
        <f>(S21/'Población e ICE'!T20)*1000</f>
        <v>601416.45601396437</v>
      </c>
      <c r="T85" s="239">
        <f>(T21/'Población e ICE'!U20)*1000</f>
        <v>630212.98454775382</v>
      </c>
      <c r="U85" s="239">
        <f>(U21/'Población e ICE'!V20)*1000</f>
        <v>609408.31893808523</v>
      </c>
      <c r="V85" s="239">
        <f>(V21/'Población e ICE'!W20)*1000</f>
        <v>548359.79634675535</v>
      </c>
      <c r="W85" s="239">
        <f>(W21/'Población e ICE'!X20)*1000</f>
        <v>413324.08779154089</v>
      </c>
    </row>
    <row r="86" spans="2:23">
      <c r="B86" s="231"/>
      <c r="C86" s="287"/>
      <c r="D86" s="287"/>
      <c r="E86" s="287"/>
      <c r="F86" s="287"/>
      <c r="G86" s="287"/>
      <c r="H86" s="287"/>
      <c r="I86" s="287"/>
      <c r="J86" s="287"/>
      <c r="K86" s="287"/>
      <c r="L86" s="287"/>
      <c r="M86" s="287"/>
      <c r="N86" s="287"/>
      <c r="O86" s="287"/>
      <c r="P86" s="287"/>
      <c r="Q86" s="287"/>
      <c r="R86" s="287"/>
      <c r="S86" s="287"/>
      <c r="T86" s="287"/>
    </row>
    <row r="87" spans="2:23">
      <c r="B87" s="241" t="s">
        <v>21</v>
      </c>
      <c r="C87" s="242">
        <f>(C24/'Población e ICE'!D22)*1000</f>
        <v>23675.655592438041</v>
      </c>
      <c r="D87" s="242">
        <f>(D24/'Población e ICE'!E22)*1000</f>
        <v>24382.930888117229</v>
      </c>
      <c r="E87" s="242">
        <f>(E24/'Población e ICE'!F22)*1000</f>
        <v>22543.033454611181</v>
      </c>
      <c r="F87" s="242">
        <f>(F24/'Población e ICE'!G22)*1000</f>
        <v>21700.188919914719</v>
      </c>
      <c r="G87" s="242">
        <f>(G24/'Población e ICE'!H22)*1000</f>
        <v>21326.630122836923</v>
      </c>
      <c r="H87" s="242">
        <f>(H24/'Población e ICE'!I22)*1000</f>
        <v>23717.009962753604</v>
      </c>
      <c r="I87" s="242">
        <f>(I24/'Población e ICE'!J22)*1000</f>
        <v>27653.11646439055</v>
      </c>
      <c r="J87" s="242">
        <f>(J24/'Población e ICE'!K22)*1000</f>
        <v>36551.730130890661</v>
      </c>
      <c r="K87" s="242">
        <f>(K24/'Población e ICE'!L22)*1000</f>
        <v>48973.203666258756</v>
      </c>
      <c r="L87" s="242">
        <f>(L24/'Población e ICE'!M22)*1000</f>
        <v>43261.667493068853</v>
      </c>
      <c r="M87" s="242">
        <f>(M24/'Población e ICE'!N22)*1000</f>
        <v>50545.69796360402</v>
      </c>
      <c r="N87" s="242">
        <f>(N24/'Población e ICE'!O22)*1000</f>
        <v>57957.610713532056</v>
      </c>
      <c r="O87" s="242">
        <f>(O24/'Población e ICE'!P22)*1000</f>
        <v>58507.514073380597</v>
      </c>
      <c r="P87" s="242">
        <f>(P24/'Población e ICE'!Q22)*1000</f>
        <v>60505.193879652354</v>
      </c>
      <c r="Q87" s="242">
        <f>(Q24/'Población e ICE'!R22)*1000</f>
        <v>70482.071734275029</v>
      </c>
      <c r="R87" s="242">
        <f>(R24/'Población e ICE'!S22)*1000</f>
        <v>75731.238547819361</v>
      </c>
      <c r="S87" s="242">
        <f>(S24/'Población e ICE'!T22)*1000</f>
        <v>81732.909836652994</v>
      </c>
      <c r="T87" s="242">
        <f>(T24/'Población e ICE'!U22)*1000</f>
        <v>77613.070498183995</v>
      </c>
      <c r="U87" s="242">
        <f>(U24/'Población e ICE'!V22)*1000</f>
        <v>93171.642370243775</v>
      </c>
      <c r="V87" s="242">
        <f>(V24/'Población e ICE'!W22)*1000</f>
        <v>78625.975685092897</v>
      </c>
      <c r="W87" s="341">
        <f>(W24/'Población e ICE'!X22)*1000</f>
        <v>77833.496375282833</v>
      </c>
    </row>
    <row r="88" spans="2:23">
      <c r="B88" s="210" t="s">
        <v>841</v>
      </c>
      <c r="C88" s="19"/>
      <c r="D88" s="41"/>
      <c r="E88" s="41"/>
      <c r="F88" s="41"/>
      <c r="G88" s="18"/>
      <c r="H88" s="18"/>
      <c r="I88" s="18"/>
      <c r="J88" s="43"/>
      <c r="K88" s="44"/>
      <c r="L88" s="34"/>
    </row>
    <row r="89" spans="2:23">
      <c r="B89" s="210"/>
      <c r="C89" s="19"/>
      <c r="D89" s="41"/>
      <c r="E89" s="41"/>
      <c r="F89" s="41"/>
      <c r="G89" s="18"/>
      <c r="H89" s="18"/>
      <c r="I89" s="18"/>
      <c r="J89" s="43"/>
      <c r="K89" s="44"/>
      <c r="L89" s="34"/>
    </row>
    <row r="90" spans="2:23">
      <c r="B90" s="19"/>
      <c r="R90" s="137"/>
      <c r="S90" s="137"/>
      <c r="T90" s="49"/>
    </row>
    <row r="92" spans="2:23">
      <c r="B92" s="19"/>
    </row>
  </sheetData>
  <phoneticPr fontId="14" type="noConversion"/>
  <hyperlinks>
    <hyperlink ref="O3" location="'Indice Regiones'!A1" display="&lt; Volver &gt;" xr:uid="{00000000-0004-0000-0900-000000000000}"/>
    <hyperlink ref="O38" location="'Indice Regiones'!A1" display="&lt; Volver &gt;" xr:uid="{00000000-0004-0000-0900-000001000000}"/>
    <hyperlink ref="O67" location="'Indice Regiones'!A1" display="&lt; Volver &gt;" xr:uid="{00000000-0004-0000-0900-000002000000}"/>
  </hyperlinks>
  <pageMargins left="0.75" right="0.75" top="1" bottom="1" header="0" footer="0"/>
  <pageSetup orientation="portrait" horizontalDpi="4294967295" verticalDpi="4294967295" r:id="rId1"/>
  <headerFooter alignWithMargins="0"/>
  <ignoredErrors>
    <ignoredError sqref="C24:O24 T24 S2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R421"/>
  <sheetViews>
    <sheetView showGridLines="0" zoomScale="90" zoomScaleNormal="90" workbookViewId="0">
      <selection activeCell="B224" sqref="B224:B226"/>
    </sheetView>
  </sheetViews>
  <sheetFormatPr baseColWidth="10" defaultColWidth="12" defaultRowHeight="12"/>
  <cols>
    <col min="1" max="1" width="3.7109375" style="249" customWidth="1"/>
    <col min="2" max="2" width="17.140625" style="217" customWidth="1"/>
    <col min="3" max="7" width="11.7109375" style="219" customWidth="1"/>
    <col min="8" max="8" width="11.7109375" style="409" customWidth="1"/>
    <col min="9" max="9" width="11.7109375" style="219" customWidth="1"/>
    <col min="10" max="13" width="11.7109375" style="249" customWidth="1"/>
    <col min="14" max="14" width="10.85546875" style="249" customWidth="1"/>
    <col min="15" max="16384" width="12" style="249"/>
  </cols>
  <sheetData>
    <row r="1" spans="2:18">
      <c r="B1" s="212" t="s">
        <v>168</v>
      </c>
    </row>
    <row r="2" spans="2:18" ht="14.25" customHeight="1">
      <c r="B2" s="244" t="s">
        <v>92</v>
      </c>
      <c r="C2" s="248"/>
      <c r="D2" s="248"/>
      <c r="E2" s="248"/>
      <c r="F2" s="288"/>
      <c r="G2" s="227"/>
      <c r="H2" s="105"/>
      <c r="I2" s="227"/>
      <c r="J2" s="227"/>
      <c r="K2" s="227"/>
      <c r="M2" s="250"/>
    </row>
    <row r="3" spans="2:18" ht="14.25" customHeight="1">
      <c r="B3" s="211" t="s">
        <v>2</v>
      </c>
      <c r="F3" s="251"/>
      <c r="H3" s="106" t="s">
        <v>185</v>
      </c>
      <c r="I3" s="227"/>
      <c r="J3" s="227"/>
      <c r="K3" s="227"/>
    </row>
    <row r="4" spans="2:18">
      <c r="J4" s="219"/>
      <c r="K4" s="219"/>
      <c r="L4" s="219"/>
      <c r="M4" s="219"/>
      <c r="N4" s="219"/>
      <c r="O4" s="219"/>
      <c r="P4" s="219"/>
      <c r="Q4" s="219"/>
    </row>
    <row r="5" spans="2:18" ht="14.25" customHeight="1">
      <c r="B5" s="233" t="s">
        <v>3</v>
      </c>
      <c r="C5" s="234">
        <v>2001</v>
      </c>
      <c r="D5" s="234">
        <v>2002</v>
      </c>
      <c r="E5" s="235" t="s">
        <v>65</v>
      </c>
      <c r="F5" s="235">
        <v>2004</v>
      </c>
      <c r="J5" s="219"/>
      <c r="K5" s="219"/>
      <c r="L5" s="219"/>
      <c r="M5" s="219"/>
      <c r="N5" s="219"/>
      <c r="O5" s="219"/>
      <c r="P5" s="219"/>
      <c r="Q5" s="219"/>
      <c r="R5" s="227"/>
    </row>
    <row r="6" spans="2:18" ht="14.25" customHeight="1">
      <c r="B6" s="237" t="s">
        <v>4</v>
      </c>
      <c r="C6" s="286">
        <v>0</v>
      </c>
      <c r="D6" s="286">
        <v>0</v>
      </c>
      <c r="E6" s="286">
        <v>0</v>
      </c>
      <c r="F6" s="286">
        <v>0</v>
      </c>
      <c r="J6" s="219"/>
      <c r="K6" s="219"/>
      <c r="L6" s="219"/>
      <c r="M6" s="219"/>
      <c r="N6" s="219"/>
      <c r="O6" s="219"/>
      <c r="P6" s="219"/>
      <c r="Q6" s="219"/>
      <c r="R6" s="227"/>
    </row>
    <row r="7" spans="2:18" ht="12.75">
      <c r="B7" s="237" t="s">
        <v>6</v>
      </c>
      <c r="C7" s="239">
        <v>1797853</v>
      </c>
      <c r="D7" s="239">
        <v>1516325</v>
      </c>
      <c r="E7" s="239">
        <v>877478</v>
      </c>
      <c r="F7" s="239">
        <v>485086</v>
      </c>
      <c r="J7" s="219"/>
      <c r="K7" s="219"/>
      <c r="L7" s="219"/>
      <c r="M7" s="219"/>
      <c r="N7" s="219"/>
      <c r="O7" s="219"/>
      <c r="P7" s="219"/>
      <c r="Q7" s="219"/>
      <c r="R7" s="227"/>
    </row>
    <row r="8" spans="2:18" ht="12.75">
      <c r="B8" s="237" t="s">
        <v>7</v>
      </c>
      <c r="C8" s="239">
        <v>3142379</v>
      </c>
      <c r="D8" s="239">
        <v>2702407</v>
      </c>
      <c r="E8" s="239">
        <v>1412789</v>
      </c>
      <c r="F8" s="239">
        <v>945971</v>
      </c>
      <c r="J8" s="219"/>
      <c r="K8" s="219"/>
      <c r="L8" s="219"/>
      <c r="M8" s="219"/>
      <c r="N8" s="219"/>
      <c r="O8" s="219"/>
      <c r="P8" s="219"/>
      <c r="Q8" s="219"/>
      <c r="R8" s="227"/>
    </row>
    <row r="9" spans="2:18" ht="12.75">
      <c r="B9" s="237" t="s">
        <v>8</v>
      </c>
      <c r="C9" s="239">
        <v>3039045</v>
      </c>
      <c r="D9" s="239">
        <v>2339373</v>
      </c>
      <c r="E9" s="239">
        <v>1086241</v>
      </c>
      <c r="F9" s="239">
        <v>582582</v>
      </c>
      <c r="J9" s="219"/>
      <c r="K9" s="219"/>
      <c r="L9" s="219"/>
      <c r="M9" s="219"/>
      <c r="N9" s="219"/>
      <c r="O9" s="219"/>
      <c r="P9" s="219"/>
      <c r="Q9" s="219"/>
      <c r="R9" s="227"/>
    </row>
    <row r="10" spans="2:18" ht="12.75">
      <c r="B10" s="237" t="s">
        <v>9</v>
      </c>
      <c r="C10" s="239">
        <v>3508448</v>
      </c>
      <c r="D10" s="239">
        <v>3580742</v>
      </c>
      <c r="E10" s="239">
        <v>2252203</v>
      </c>
      <c r="F10" s="239">
        <v>1761305</v>
      </c>
      <c r="J10" s="219"/>
      <c r="K10" s="219"/>
      <c r="L10" s="219"/>
      <c r="M10" s="219"/>
      <c r="N10" s="219"/>
      <c r="O10" s="219"/>
      <c r="P10" s="219"/>
      <c r="Q10" s="219"/>
      <c r="R10" s="227"/>
    </row>
    <row r="11" spans="2:18" ht="12.75">
      <c r="B11" s="237" t="s">
        <v>10</v>
      </c>
      <c r="C11" s="239">
        <v>9003598</v>
      </c>
      <c r="D11" s="239">
        <v>11813192</v>
      </c>
      <c r="E11" s="239">
        <v>7014125</v>
      </c>
      <c r="F11" s="239">
        <v>2997894</v>
      </c>
      <c r="J11" s="219"/>
      <c r="K11" s="219"/>
      <c r="L11" s="219"/>
      <c r="M11" s="219"/>
      <c r="N11" s="219"/>
      <c r="O11" s="219"/>
      <c r="P11" s="219"/>
      <c r="Q11" s="219"/>
      <c r="R11" s="227"/>
    </row>
    <row r="12" spans="2:18" ht="12.75">
      <c r="B12" s="237" t="s">
        <v>11</v>
      </c>
      <c r="C12" s="239">
        <v>9509616</v>
      </c>
      <c r="D12" s="239">
        <v>12187565</v>
      </c>
      <c r="E12" s="239">
        <v>7825455</v>
      </c>
      <c r="F12" s="239">
        <v>3595646</v>
      </c>
      <c r="J12" s="219"/>
      <c r="K12" s="219"/>
      <c r="L12" s="219"/>
      <c r="M12" s="219"/>
      <c r="N12" s="219"/>
      <c r="O12" s="219"/>
      <c r="P12" s="219"/>
      <c r="Q12" s="219"/>
      <c r="R12" s="227"/>
    </row>
    <row r="13" spans="2:18" ht="12.75">
      <c r="B13" s="237" t="s">
        <v>12</v>
      </c>
      <c r="C13" s="239">
        <v>4156657</v>
      </c>
      <c r="D13" s="239">
        <v>4404703</v>
      </c>
      <c r="E13" s="239">
        <v>2931902</v>
      </c>
      <c r="F13" s="239">
        <v>2656368</v>
      </c>
      <c r="J13" s="219"/>
      <c r="K13" s="219"/>
      <c r="L13" s="219"/>
      <c r="M13" s="219"/>
      <c r="N13" s="219"/>
      <c r="O13" s="219"/>
      <c r="P13" s="219"/>
      <c r="Q13" s="219"/>
      <c r="R13" s="227"/>
    </row>
    <row r="14" spans="2:18" ht="12.75">
      <c r="B14" s="237" t="s">
        <v>13</v>
      </c>
      <c r="C14" s="239">
        <v>8913112</v>
      </c>
      <c r="D14" s="239">
        <v>7112902</v>
      </c>
      <c r="E14" s="239">
        <v>4108245</v>
      </c>
      <c r="F14" s="239">
        <v>1985967</v>
      </c>
      <c r="J14" s="219"/>
      <c r="K14" s="219"/>
      <c r="L14" s="219"/>
      <c r="M14" s="219"/>
      <c r="N14" s="219"/>
      <c r="O14" s="219"/>
      <c r="P14" s="219"/>
      <c r="Q14" s="219"/>
      <c r="R14" s="227"/>
    </row>
    <row r="15" spans="2:18" ht="12.75">
      <c r="B15" s="237" t="s">
        <v>608</v>
      </c>
      <c r="C15" s="286">
        <v>0</v>
      </c>
      <c r="D15" s="286">
        <v>0</v>
      </c>
      <c r="E15" s="286">
        <v>0</v>
      </c>
      <c r="F15" s="286">
        <v>0</v>
      </c>
      <c r="J15" s="219"/>
      <c r="K15" s="219"/>
      <c r="L15" s="219"/>
      <c r="M15" s="219"/>
      <c r="N15" s="219"/>
      <c r="O15" s="219"/>
      <c r="P15" s="219"/>
      <c r="Q15" s="219"/>
      <c r="R15" s="227"/>
    </row>
    <row r="16" spans="2:18" ht="12.75">
      <c r="B16" s="237" t="s">
        <v>14</v>
      </c>
      <c r="C16" s="239">
        <v>11198728</v>
      </c>
      <c r="D16" s="239">
        <v>11367485</v>
      </c>
      <c r="E16" s="239">
        <v>10829619</v>
      </c>
      <c r="F16" s="239">
        <v>6876327</v>
      </c>
      <c r="J16" s="219"/>
      <c r="K16" s="219"/>
      <c r="L16" s="219"/>
      <c r="M16" s="219"/>
      <c r="N16" s="219"/>
      <c r="O16" s="219"/>
      <c r="P16" s="219"/>
      <c r="Q16" s="219"/>
      <c r="R16" s="227"/>
    </row>
    <row r="17" spans="2:18" ht="12.75">
      <c r="B17" s="237" t="s">
        <v>15</v>
      </c>
      <c r="C17" s="239">
        <v>6623218</v>
      </c>
      <c r="D17" s="239">
        <v>5609459</v>
      </c>
      <c r="E17" s="239">
        <v>1763458</v>
      </c>
      <c r="F17" s="239">
        <v>1560781</v>
      </c>
      <c r="J17" s="219"/>
      <c r="K17" s="219"/>
      <c r="L17" s="219"/>
      <c r="M17" s="219"/>
      <c r="N17" s="219"/>
      <c r="O17" s="219"/>
      <c r="P17" s="219"/>
      <c r="Q17" s="219"/>
      <c r="R17" s="227"/>
    </row>
    <row r="18" spans="2:18" ht="12.75">
      <c r="B18" s="237" t="s">
        <v>16</v>
      </c>
      <c r="C18" s="286">
        <v>0</v>
      </c>
      <c r="D18" s="286">
        <v>0</v>
      </c>
      <c r="E18" s="286">
        <v>0</v>
      </c>
      <c r="F18" s="286">
        <v>0</v>
      </c>
      <c r="J18" s="219"/>
      <c r="K18" s="219"/>
      <c r="L18" s="219"/>
      <c r="M18" s="219"/>
      <c r="N18" s="219"/>
      <c r="O18" s="219"/>
      <c r="P18" s="219"/>
      <c r="Q18" s="219"/>
      <c r="R18" s="227"/>
    </row>
    <row r="19" spans="2:18" ht="12.75">
      <c r="B19" s="237" t="s">
        <v>17</v>
      </c>
      <c r="C19" s="239">
        <v>8641661</v>
      </c>
      <c r="D19" s="239">
        <v>10531363</v>
      </c>
      <c r="E19" s="239">
        <v>4519911</v>
      </c>
      <c r="F19" s="239">
        <v>2446967</v>
      </c>
      <c r="J19" s="219"/>
      <c r="K19" s="219"/>
      <c r="L19" s="219"/>
      <c r="M19" s="219"/>
      <c r="N19" s="219"/>
      <c r="O19" s="219"/>
      <c r="P19" s="219"/>
      <c r="Q19" s="219"/>
      <c r="R19" s="227"/>
    </row>
    <row r="20" spans="2:18" ht="12.75">
      <c r="B20" s="237" t="s">
        <v>84</v>
      </c>
      <c r="C20" s="239">
        <v>2109473</v>
      </c>
      <c r="D20" s="239">
        <v>2840414</v>
      </c>
      <c r="E20" s="239">
        <v>1450873</v>
      </c>
      <c r="F20" s="239">
        <v>575879</v>
      </c>
      <c r="J20" s="219"/>
      <c r="K20" s="219"/>
      <c r="L20" s="219"/>
      <c r="M20" s="219"/>
      <c r="N20" s="219"/>
      <c r="O20" s="219"/>
      <c r="P20" s="219"/>
      <c r="Q20" s="219"/>
      <c r="R20" s="227"/>
    </row>
    <row r="21" spans="2:18" ht="12.75">
      <c r="B21" s="237" t="s">
        <v>19</v>
      </c>
      <c r="C21" s="239">
        <v>1289003</v>
      </c>
      <c r="D21" s="239">
        <v>1640487</v>
      </c>
      <c r="E21" s="239">
        <v>910441</v>
      </c>
      <c r="F21" s="239">
        <v>642855</v>
      </c>
      <c r="J21" s="219"/>
      <c r="K21" s="219"/>
      <c r="L21" s="219"/>
      <c r="M21" s="219"/>
      <c r="N21" s="219"/>
      <c r="O21" s="219"/>
      <c r="P21" s="219"/>
      <c r="Q21" s="219"/>
      <c r="R21" s="227"/>
    </row>
    <row r="22" spans="2:18" ht="12.75">
      <c r="B22" s="237" t="s">
        <v>20</v>
      </c>
      <c r="C22" s="286">
        <v>0</v>
      </c>
      <c r="D22" s="286">
        <v>0</v>
      </c>
      <c r="E22" s="286">
        <v>0</v>
      </c>
      <c r="F22" s="286">
        <v>0</v>
      </c>
      <c r="J22" s="219"/>
      <c r="K22" s="219"/>
      <c r="L22" s="219"/>
      <c r="M22" s="219"/>
      <c r="N22" s="219"/>
      <c r="O22" s="219"/>
      <c r="P22" s="219"/>
      <c r="Q22" s="219"/>
      <c r="R22" s="227"/>
    </row>
    <row r="23" spans="2:18" ht="12.75">
      <c r="B23" s="231"/>
      <c r="C23" s="232"/>
      <c r="D23" s="232"/>
      <c r="E23" s="232"/>
      <c r="F23" s="232"/>
      <c r="J23" s="219"/>
      <c r="K23" s="219"/>
      <c r="L23" s="219"/>
      <c r="M23" s="219"/>
      <c r="N23" s="219"/>
      <c r="O23" s="219"/>
      <c r="P23" s="219"/>
      <c r="Q23" s="219"/>
      <c r="R23" s="227"/>
    </row>
    <row r="24" spans="2:18" ht="14.25" customHeight="1">
      <c r="B24" s="241" t="s">
        <v>21</v>
      </c>
      <c r="C24" s="242">
        <f>SUM(C6:C22)</f>
        <v>72932791</v>
      </c>
      <c r="D24" s="242">
        <f>SUM(D6:D22)</f>
        <v>77646417</v>
      </c>
      <c r="E24" s="242">
        <f>SUM(E6:E22)</f>
        <v>46982740</v>
      </c>
      <c r="F24" s="242">
        <f>SUM(F6:F22)</f>
        <v>27113628</v>
      </c>
      <c r="J24" s="219"/>
      <c r="K24" s="219"/>
      <c r="L24" s="219"/>
      <c r="M24" s="219"/>
      <c r="N24" s="219"/>
      <c r="O24" s="219"/>
      <c r="P24" s="219"/>
      <c r="Q24" s="219"/>
      <c r="R24" s="227"/>
    </row>
    <row r="25" spans="2:18">
      <c r="B25" s="210" t="s">
        <v>840</v>
      </c>
      <c r="C25" s="253"/>
      <c r="D25" s="253"/>
      <c r="E25" s="253"/>
      <c r="F25" s="253"/>
      <c r="G25" s="253"/>
      <c r="H25" s="410"/>
      <c r="I25" s="253"/>
      <c r="J25" s="210"/>
      <c r="M25" s="254"/>
      <c r="N25" s="250"/>
    </row>
    <row r="26" spans="2:18">
      <c r="B26" s="255" t="s">
        <v>85</v>
      </c>
      <c r="C26" s="253"/>
      <c r="D26" s="253"/>
      <c r="E26" s="253"/>
      <c r="F26" s="253"/>
      <c r="G26" s="253"/>
      <c r="H26" s="410"/>
    </row>
    <row r="27" spans="2:18" ht="12.75">
      <c r="B27" s="255" t="s">
        <v>194</v>
      </c>
      <c r="C27" s="253"/>
      <c r="D27" s="253"/>
      <c r="E27" s="253"/>
      <c r="F27" s="253"/>
      <c r="G27" s="253"/>
      <c r="H27" s="410"/>
      <c r="L27" s="227" t="s">
        <v>93</v>
      </c>
    </row>
    <row r="28" spans="2:18" ht="12.75">
      <c r="B28" s="255" t="s">
        <v>94</v>
      </c>
      <c r="C28" s="253"/>
      <c r="D28" s="253"/>
      <c r="E28" s="253"/>
      <c r="F28" s="253"/>
      <c r="G28" s="253"/>
      <c r="H28" s="410"/>
      <c r="J28" s="227"/>
      <c r="K28" s="227"/>
      <c r="L28" s="227"/>
    </row>
    <row r="29" spans="2:18">
      <c r="B29" s="210" t="s">
        <v>95</v>
      </c>
      <c r="I29" s="251"/>
      <c r="J29" s="210"/>
      <c r="K29" s="210"/>
      <c r="L29" s="210"/>
    </row>
    <row r="30" spans="2:18">
      <c r="B30" s="210" t="s">
        <v>842</v>
      </c>
    </row>
    <row r="32" spans="2:18">
      <c r="C32" s="256"/>
      <c r="D32" s="256"/>
      <c r="E32" s="256"/>
      <c r="F32" s="256"/>
    </row>
    <row r="33" spans="2:13">
      <c r="B33" s="210"/>
    </row>
    <row r="36" spans="2:13" s="217" customFormat="1" ht="12.75">
      <c r="B36" s="212" t="s">
        <v>169</v>
      </c>
      <c r="C36" s="219"/>
      <c r="D36" s="219"/>
      <c r="E36" s="219"/>
      <c r="F36" s="219"/>
      <c r="G36" s="219"/>
      <c r="H36" s="409"/>
      <c r="I36" s="219"/>
      <c r="J36" s="219"/>
      <c r="K36" s="219"/>
      <c r="L36" s="227"/>
    </row>
    <row r="37" spans="2:13" s="217" customFormat="1" ht="12.75">
      <c r="B37" s="244" t="s">
        <v>100</v>
      </c>
      <c r="C37" s="248"/>
      <c r="D37" s="248"/>
      <c r="E37" s="248"/>
      <c r="F37" s="288"/>
      <c r="G37" s="219"/>
      <c r="H37" s="409"/>
      <c r="I37" s="219"/>
      <c r="J37" s="219"/>
      <c r="K37" s="219"/>
      <c r="L37" s="227"/>
    </row>
    <row r="38" spans="2:13" s="217" customFormat="1" ht="12.75">
      <c r="B38" s="211" t="s">
        <v>2</v>
      </c>
      <c r="C38" s="219"/>
      <c r="D38" s="219"/>
      <c r="E38" s="219"/>
      <c r="F38" s="219"/>
      <c r="G38" s="219"/>
      <c r="H38" s="106" t="s">
        <v>185</v>
      </c>
      <c r="I38" s="219"/>
      <c r="J38" s="219"/>
      <c r="K38" s="219"/>
      <c r="L38" s="227"/>
    </row>
    <row r="39" spans="2:13" s="217" customFormat="1" ht="12.75">
      <c r="B39" s="211"/>
      <c r="C39" s="219"/>
      <c r="D39" s="219"/>
      <c r="E39" s="219"/>
      <c r="F39" s="219"/>
      <c r="G39" s="219"/>
      <c r="H39" s="409"/>
      <c r="I39" s="219"/>
      <c r="J39" s="219"/>
      <c r="K39" s="219"/>
      <c r="L39" s="227"/>
    </row>
    <row r="40" spans="2:13" s="217" customFormat="1">
      <c r="B40" s="233" t="s">
        <v>3</v>
      </c>
      <c r="C40" s="234" t="s">
        <v>32</v>
      </c>
      <c r="D40" s="234" t="s">
        <v>64</v>
      </c>
      <c r="E40" s="235" t="s">
        <v>65</v>
      </c>
      <c r="F40" s="284" t="s">
        <v>200</v>
      </c>
      <c r="G40" s="202"/>
      <c r="H40" s="411"/>
      <c r="I40" s="202"/>
      <c r="J40" s="202"/>
      <c r="K40" s="202"/>
      <c r="L40" s="202"/>
      <c r="M40" s="254"/>
    </row>
    <row r="41" spans="2:13" s="217" customFormat="1">
      <c r="B41" s="237" t="s">
        <v>4</v>
      </c>
      <c r="C41" s="286">
        <v>0</v>
      </c>
      <c r="D41" s="286">
        <v>0</v>
      </c>
      <c r="E41" s="286">
        <v>0</v>
      </c>
      <c r="F41" s="286">
        <v>0</v>
      </c>
      <c r="G41" s="254"/>
      <c r="H41" s="412"/>
      <c r="I41" s="254"/>
      <c r="J41" s="254"/>
      <c r="K41" s="254"/>
      <c r="L41" s="254"/>
      <c r="M41" s="254"/>
    </row>
    <row r="42" spans="2:13" s="217" customFormat="1">
      <c r="B42" s="237" t="s">
        <v>6</v>
      </c>
      <c r="C42" s="239">
        <v>1456612</v>
      </c>
      <c r="D42" s="239">
        <v>765025</v>
      </c>
      <c r="E42" s="239">
        <v>356065</v>
      </c>
      <c r="F42" s="239">
        <v>363943</v>
      </c>
      <c r="G42" s="254"/>
      <c r="H42" s="412"/>
      <c r="I42" s="254"/>
      <c r="J42" s="254"/>
      <c r="K42" s="254"/>
      <c r="L42" s="254"/>
      <c r="M42" s="254"/>
    </row>
    <row r="43" spans="2:13" s="217" customFormat="1">
      <c r="B43" s="237" t="s">
        <v>7</v>
      </c>
      <c r="C43" s="239">
        <v>1713704</v>
      </c>
      <c r="D43" s="239">
        <v>1189254</v>
      </c>
      <c r="E43" s="239">
        <v>59586</v>
      </c>
      <c r="F43" s="239">
        <v>47765</v>
      </c>
      <c r="G43" s="254"/>
      <c r="H43" s="412"/>
      <c r="I43" s="254"/>
      <c r="J43" s="254"/>
      <c r="K43" s="254"/>
      <c r="L43" s="254"/>
      <c r="M43" s="254"/>
    </row>
    <row r="44" spans="2:13" s="217" customFormat="1">
      <c r="B44" s="237" t="s">
        <v>8</v>
      </c>
      <c r="C44" s="239">
        <v>2012258</v>
      </c>
      <c r="D44" s="239">
        <v>1009529</v>
      </c>
      <c r="E44" s="239">
        <v>251564</v>
      </c>
      <c r="F44" s="239">
        <v>360994</v>
      </c>
      <c r="G44" s="254"/>
      <c r="H44" s="412"/>
      <c r="I44" s="254"/>
      <c r="J44" s="254"/>
      <c r="K44" s="254"/>
      <c r="L44" s="254"/>
      <c r="M44" s="254"/>
    </row>
    <row r="45" spans="2:13" s="217" customFormat="1">
      <c r="B45" s="237" t="s">
        <v>9</v>
      </c>
      <c r="C45" s="239">
        <v>1696445</v>
      </c>
      <c r="D45" s="239">
        <v>1189960</v>
      </c>
      <c r="E45" s="239">
        <v>1171341</v>
      </c>
      <c r="F45" s="239">
        <v>1242337</v>
      </c>
      <c r="G45" s="254"/>
      <c r="H45" s="412"/>
      <c r="I45" s="254"/>
      <c r="J45" s="254"/>
      <c r="K45" s="254"/>
      <c r="L45" s="254"/>
      <c r="M45" s="254"/>
    </row>
    <row r="46" spans="2:13" s="217" customFormat="1">
      <c r="B46" s="237" t="s">
        <v>10</v>
      </c>
      <c r="C46" s="239">
        <v>2490833</v>
      </c>
      <c r="D46" s="239">
        <v>1607609</v>
      </c>
      <c r="E46" s="239">
        <v>889187</v>
      </c>
      <c r="F46" s="239">
        <v>573534</v>
      </c>
      <c r="G46" s="254"/>
      <c r="H46" s="412"/>
      <c r="I46" s="254"/>
      <c r="J46" s="254"/>
      <c r="K46" s="254"/>
      <c r="L46" s="254"/>
      <c r="M46" s="254"/>
    </row>
    <row r="47" spans="2:13" s="217" customFormat="1">
      <c r="B47" s="237" t="s">
        <v>48</v>
      </c>
      <c r="C47" s="239">
        <v>2600656</v>
      </c>
      <c r="D47" s="239">
        <v>3761307</v>
      </c>
      <c r="E47" s="239">
        <v>488609</v>
      </c>
      <c r="F47" s="239">
        <v>594386</v>
      </c>
      <c r="G47" s="254"/>
      <c r="H47" s="412"/>
      <c r="I47" s="254"/>
      <c r="J47" s="254"/>
      <c r="K47" s="254"/>
      <c r="L47" s="254"/>
      <c r="M47" s="254"/>
    </row>
    <row r="48" spans="2:13" s="217" customFormat="1">
      <c r="B48" s="237" t="s">
        <v>12</v>
      </c>
      <c r="C48" s="239">
        <v>3169236</v>
      </c>
      <c r="D48" s="239">
        <v>1732555</v>
      </c>
      <c r="E48" s="239">
        <v>400524</v>
      </c>
      <c r="F48" s="239">
        <v>1840247</v>
      </c>
      <c r="G48" s="254"/>
      <c r="H48" s="412"/>
      <c r="I48" s="254"/>
      <c r="J48" s="254"/>
      <c r="K48" s="254"/>
      <c r="L48" s="254"/>
      <c r="M48" s="254"/>
    </row>
    <row r="49" spans="2:13" s="217" customFormat="1">
      <c r="B49" s="237" t="s">
        <v>13</v>
      </c>
      <c r="C49" s="239">
        <v>4928861</v>
      </c>
      <c r="D49" s="239">
        <v>3101853</v>
      </c>
      <c r="E49" s="239">
        <v>2488165</v>
      </c>
      <c r="F49" s="239">
        <v>1481683</v>
      </c>
      <c r="G49" s="254"/>
      <c r="H49" s="412"/>
      <c r="I49" s="254"/>
      <c r="J49" s="254"/>
      <c r="K49" s="254"/>
      <c r="L49" s="254"/>
      <c r="M49" s="254"/>
    </row>
    <row r="50" spans="2:13" s="217" customFormat="1">
      <c r="B50" s="237" t="s">
        <v>608</v>
      </c>
      <c r="C50" s="286">
        <v>0</v>
      </c>
      <c r="D50" s="286">
        <v>0</v>
      </c>
      <c r="E50" s="286">
        <v>0</v>
      </c>
      <c r="F50" s="286">
        <v>0</v>
      </c>
      <c r="G50" s="254"/>
      <c r="H50" s="412"/>
      <c r="I50" s="254"/>
      <c r="J50" s="254"/>
      <c r="K50" s="254"/>
      <c r="L50" s="254"/>
      <c r="M50" s="254"/>
    </row>
    <row r="51" spans="2:13" s="217" customFormat="1">
      <c r="B51" s="237" t="s">
        <v>14</v>
      </c>
      <c r="C51" s="239">
        <v>2554940</v>
      </c>
      <c r="D51" s="239">
        <v>1095330</v>
      </c>
      <c r="E51" s="239">
        <v>1478484</v>
      </c>
      <c r="F51" s="239">
        <v>1231197</v>
      </c>
      <c r="G51" s="254"/>
      <c r="H51" s="412"/>
      <c r="I51" s="254"/>
      <c r="J51" s="254"/>
      <c r="K51" s="254"/>
      <c r="L51" s="254"/>
      <c r="M51" s="254"/>
    </row>
    <row r="52" spans="2:13" s="217" customFormat="1">
      <c r="B52" s="237" t="s">
        <v>15</v>
      </c>
      <c r="C52" s="239">
        <v>4126432</v>
      </c>
      <c r="D52" s="239">
        <v>1608631</v>
      </c>
      <c r="E52" s="239">
        <v>699600</v>
      </c>
      <c r="F52" s="239">
        <v>638963</v>
      </c>
      <c r="G52" s="254"/>
      <c r="H52" s="412"/>
      <c r="I52" s="254"/>
      <c r="J52" s="254"/>
      <c r="K52" s="254"/>
      <c r="L52" s="254"/>
      <c r="M52" s="254"/>
    </row>
    <row r="53" spans="2:13" s="217" customFormat="1">
      <c r="B53" s="237" t="s">
        <v>16</v>
      </c>
      <c r="C53" s="286">
        <v>0</v>
      </c>
      <c r="D53" s="286">
        <v>0</v>
      </c>
      <c r="E53" s="286">
        <v>0</v>
      </c>
      <c r="F53" s="286">
        <v>0</v>
      </c>
      <c r="G53" s="254"/>
      <c r="H53" s="412"/>
      <c r="I53" s="254"/>
      <c r="J53" s="254"/>
      <c r="K53" s="254"/>
      <c r="L53" s="254"/>
      <c r="M53" s="254"/>
    </row>
    <row r="54" spans="2:13" s="217" customFormat="1">
      <c r="B54" s="237" t="s">
        <v>17</v>
      </c>
      <c r="C54" s="239">
        <v>5709924</v>
      </c>
      <c r="D54" s="239">
        <v>5513532</v>
      </c>
      <c r="E54" s="239">
        <v>1535898</v>
      </c>
      <c r="F54" s="239">
        <v>1019845</v>
      </c>
      <c r="G54" s="254"/>
      <c r="H54" s="412"/>
      <c r="I54" s="254"/>
      <c r="J54" s="254"/>
      <c r="K54" s="254"/>
      <c r="L54" s="254"/>
      <c r="M54" s="254"/>
    </row>
    <row r="55" spans="2:13" s="217" customFormat="1">
      <c r="B55" s="237" t="s">
        <v>84</v>
      </c>
      <c r="C55" s="239">
        <v>1361109</v>
      </c>
      <c r="D55" s="239">
        <v>1457945</v>
      </c>
      <c r="E55" s="239">
        <v>191481</v>
      </c>
      <c r="F55" s="239">
        <v>362436</v>
      </c>
      <c r="G55" s="254"/>
      <c r="H55" s="412"/>
      <c r="I55" s="254"/>
      <c r="J55" s="254"/>
      <c r="K55" s="254"/>
      <c r="L55" s="254"/>
      <c r="M55" s="254"/>
    </row>
    <row r="56" spans="2:13" s="217" customFormat="1">
      <c r="B56" s="237" t="s">
        <v>19</v>
      </c>
      <c r="C56" s="239">
        <v>867154</v>
      </c>
      <c r="D56" s="239">
        <v>644348</v>
      </c>
      <c r="E56" s="239">
        <v>44998</v>
      </c>
      <c r="F56" s="239">
        <v>427555</v>
      </c>
      <c r="G56" s="254"/>
      <c r="H56" s="412"/>
      <c r="I56" s="254"/>
      <c r="J56" s="254"/>
      <c r="K56" s="254"/>
      <c r="L56" s="254"/>
      <c r="M56" s="254"/>
    </row>
    <row r="57" spans="2:13" s="217" customFormat="1">
      <c r="B57" s="237" t="s">
        <v>20</v>
      </c>
      <c r="C57" s="286">
        <v>0</v>
      </c>
      <c r="D57" s="286">
        <v>0</v>
      </c>
      <c r="E57" s="286">
        <v>0</v>
      </c>
      <c r="F57" s="286">
        <v>0</v>
      </c>
      <c r="G57" s="254"/>
      <c r="H57" s="412"/>
      <c r="I57" s="254"/>
      <c r="J57" s="254"/>
      <c r="K57" s="254"/>
      <c r="L57" s="254"/>
      <c r="M57" s="254"/>
    </row>
    <row r="58" spans="2:13" s="217" customFormat="1">
      <c r="B58" s="231"/>
      <c r="C58" s="287"/>
      <c r="D58" s="287"/>
      <c r="E58" s="287"/>
      <c r="F58" s="287"/>
      <c r="G58" s="254"/>
      <c r="H58" s="413"/>
      <c r="I58" s="257"/>
      <c r="J58" s="257"/>
      <c r="K58" s="257"/>
      <c r="L58" s="257"/>
      <c r="M58" s="254"/>
    </row>
    <row r="59" spans="2:13" s="217" customFormat="1">
      <c r="B59" s="241" t="s">
        <v>21</v>
      </c>
      <c r="C59" s="242">
        <f>SUM(C41:C57)</f>
        <v>34688164</v>
      </c>
      <c r="D59" s="242">
        <f>SUM(D41:D57)</f>
        <v>24676878</v>
      </c>
      <c r="E59" s="242">
        <f>SUM(E41:E57)</f>
        <v>10055502</v>
      </c>
      <c r="F59" s="243">
        <f>SUM(F41:F57)</f>
        <v>10184885</v>
      </c>
      <c r="G59" s="254"/>
      <c r="H59" s="414"/>
      <c r="I59" s="258"/>
      <c r="J59" s="258"/>
      <c r="K59" s="258"/>
      <c r="L59" s="258"/>
      <c r="M59" s="254"/>
    </row>
    <row r="60" spans="2:13" s="217" customFormat="1" ht="12.75">
      <c r="B60" s="210" t="s">
        <v>832</v>
      </c>
      <c r="C60" s="253"/>
      <c r="D60" s="219"/>
      <c r="E60" s="219"/>
      <c r="F60" s="219"/>
      <c r="G60" s="219"/>
      <c r="H60" s="409"/>
      <c r="I60" s="219"/>
      <c r="J60" s="219"/>
      <c r="K60" s="219"/>
      <c r="L60" s="227"/>
    </row>
    <row r="61" spans="2:13" s="217" customFormat="1" ht="12.75">
      <c r="B61" s="210" t="s">
        <v>96</v>
      </c>
      <c r="C61" s="253"/>
      <c r="D61" s="219"/>
      <c r="E61" s="219"/>
      <c r="F61" s="219"/>
      <c r="G61" s="219"/>
      <c r="H61" s="409"/>
      <c r="I61" s="219"/>
      <c r="J61" s="219"/>
      <c r="K61" s="219"/>
      <c r="L61" s="227"/>
      <c r="M61" s="259"/>
    </row>
    <row r="62" spans="2:13" s="217" customFormat="1" ht="12.75">
      <c r="B62" s="210" t="s">
        <v>98</v>
      </c>
      <c r="C62" s="253"/>
      <c r="D62" s="219"/>
      <c r="E62" s="219"/>
      <c r="F62" s="219"/>
      <c r="G62" s="219"/>
      <c r="H62" s="409"/>
      <c r="I62" s="219"/>
      <c r="J62" s="219"/>
      <c r="K62" s="219"/>
      <c r="L62" s="227"/>
    </row>
    <row r="63" spans="2:13" s="217" customFormat="1" ht="12.75">
      <c r="B63" s="210" t="s">
        <v>99</v>
      </c>
      <c r="C63" s="253"/>
      <c r="D63" s="219"/>
      <c r="E63" s="219"/>
      <c r="F63" s="219"/>
      <c r="G63" s="219"/>
      <c r="H63" s="409"/>
      <c r="I63" s="219"/>
      <c r="J63" s="219"/>
      <c r="K63" s="219"/>
      <c r="L63" s="227"/>
    </row>
    <row r="64" spans="2:13" s="217" customFormat="1" ht="12.75">
      <c r="B64" s="210" t="s">
        <v>101</v>
      </c>
      <c r="C64" s="253"/>
      <c r="D64" s="219"/>
      <c r="E64" s="219"/>
      <c r="F64" s="219"/>
      <c r="G64" s="219"/>
      <c r="H64" s="409"/>
      <c r="I64" s="219"/>
      <c r="J64" s="219"/>
      <c r="K64" s="219"/>
      <c r="L64" s="227"/>
    </row>
    <row r="65" spans="2:13" s="217" customFormat="1" ht="12.75">
      <c r="B65" s="210"/>
      <c r="C65" s="253"/>
      <c r="D65" s="219"/>
      <c r="E65" s="219"/>
      <c r="F65" s="219"/>
      <c r="G65" s="219"/>
      <c r="H65" s="409"/>
      <c r="I65" s="219"/>
      <c r="J65" s="219"/>
      <c r="K65" s="219"/>
      <c r="L65" s="227"/>
    </row>
    <row r="66" spans="2:13" s="217" customFormat="1" ht="12.75">
      <c r="B66" s="210"/>
      <c r="C66" s="253"/>
      <c r="D66" s="219"/>
      <c r="E66" s="219"/>
      <c r="F66" s="219"/>
      <c r="G66" s="219"/>
      <c r="H66" s="409"/>
      <c r="I66" s="219"/>
      <c r="J66" s="219"/>
      <c r="K66" s="219"/>
      <c r="L66" s="227"/>
    </row>
    <row r="67" spans="2:13" s="217" customFormat="1" ht="12.75">
      <c r="B67" s="210"/>
      <c r="C67" s="253"/>
      <c r="D67" s="219"/>
      <c r="E67" s="219"/>
      <c r="F67" s="219"/>
      <c r="G67" s="219"/>
      <c r="H67" s="409"/>
      <c r="I67" s="219"/>
      <c r="J67" s="219"/>
      <c r="K67" s="219"/>
      <c r="L67" s="227"/>
    </row>
    <row r="68" spans="2:13" s="217" customFormat="1" ht="12.75">
      <c r="B68" s="210"/>
      <c r="C68" s="253"/>
      <c r="D68" s="219"/>
      <c r="E68" s="219"/>
      <c r="F68" s="219"/>
      <c r="G68" s="219"/>
      <c r="H68" s="409"/>
      <c r="I68" s="219"/>
      <c r="J68" s="219"/>
      <c r="K68" s="219"/>
      <c r="L68" s="227"/>
    </row>
    <row r="69" spans="2:13" s="217" customFormat="1" ht="12.75">
      <c r="C69" s="219"/>
      <c r="D69" s="219"/>
      <c r="E69" s="219"/>
      <c r="F69" s="219"/>
      <c r="G69" s="219"/>
      <c r="H69" s="409"/>
      <c r="I69" s="219"/>
      <c r="J69" s="219"/>
      <c r="K69" s="219"/>
      <c r="L69" s="227"/>
    </row>
    <row r="70" spans="2:13" s="217" customFormat="1" ht="12.75">
      <c r="B70" s="212" t="s">
        <v>170</v>
      </c>
      <c r="C70" s="219"/>
      <c r="D70" s="219"/>
      <c r="E70" s="219"/>
      <c r="F70" s="219"/>
      <c r="G70" s="219"/>
      <c r="H70" s="409"/>
      <c r="I70" s="219"/>
      <c r="J70" s="219"/>
      <c r="K70" s="219"/>
      <c r="L70" s="227"/>
      <c r="M70" s="219"/>
    </row>
    <row r="71" spans="2:13" s="217" customFormat="1" ht="12.75">
      <c r="B71" s="244" t="s">
        <v>187</v>
      </c>
      <c r="C71" s="248"/>
      <c r="D71" s="248"/>
      <c r="E71" s="248"/>
      <c r="F71" s="288"/>
      <c r="G71" s="219"/>
      <c r="H71" s="409"/>
      <c r="I71" s="219"/>
      <c r="J71" s="219"/>
      <c r="K71" s="219"/>
      <c r="L71" s="227"/>
      <c r="M71" s="219"/>
    </row>
    <row r="72" spans="2:13" s="217" customFormat="1" ht="12.75">
      <c r="B72" s="211" t="s">
        <v>2</v>
      </c>
      <c r="C72" s="219"/>
      <c r="D72" s="219"/>
      <c r="E72" s="219"/>
      <c r="F72" s="219"/>
      <c r="G72" s="219"/>
      <c r="H72" s="106" t="s">
        <v>185</v>
      </c>
      <c r="I72" s="219"/>
      <c r="J72" s="219"/>
      <c r="K72" s="219"/>
      <c r="L72" s="227"/>
    </row>
    <row r="73" spans="2:13" s="217" customFormat="1" ht="12.75">
      <c r="B73" s="211"/>
      <c r="C73" s="219"/>
      <c r="D73" s="219"/>
      <c r="E73" s="219"/>
      <c r="F73" s="219"/>
      <c r="G73" s="219"/>
      <c r="H73" s="409"/>
      <c r="I73" s="219"/>
      <c r="J73" s="219"/>
      <c r="K73" s="219"/>
      <c r="L73" s="227"/>
      <c r="M73" s="219"/>
    </row>
    <row r="74" spans="2:13" s="217" customFormat="1">
      <c r="B74" s="233" t="s">
        <v>3</v>
      </c>
      <c r="C74" s="234">
        <v>2001</v>
      </c>
      <c r="D74" s="234">
        <v>2002</v>
      </c>
      <c r="E74" s="284" t="s">
        <v>103</v>
      </c>
      <c r="F74" s="202"/>
      <c r="G74" s="202"/>
      <c r="H74" s="411"/>
      <c r="I74" s="202"/>
      <c r="J74" s="202"/>
      <c r="K74" s="202"/>
      <c r="L74" s="202"/>
      <c r="M74" s="254"/>
    </row>
    <row r="75" spans="2:13" s="217" customFormat="1">
      <c r="B75" s="237" t="s">
        <v>4</v>
      </c>
      <c r="C75" s="286">
        <v>0</v>
      </c>
      <c r="D75" s="286">
        <v>0</v>
      </c>
      <c r="E75" s="286">
        <v>0</v>
      </c>
      <c r="F75" s="254"/>
      <c r="G75" s="254"/>
      <c r="H75" s="412"/>
      <c r="I75" s="254"/>
      <c r="J75" s="254"/>
      <c r="K75" s="254"/>
      <c r="L75" s="254"/>
      <c r="M75" s="254"/>
    </row>
    <row r="76" spans="2:13" s="217" customFormat="1">
      <c r="B76" s="237" t="s">
        <v>6</v>
      </c>
      <c r="C76" s="239">
        <v>148773</v>
      </c>
      <c r="D76" s="239">
        <v>612634</v>
      </c>
      <c r="E76" s="286">
        <v>0</v>
      </c>
      <c r="F76" s="254"/>
      <c r="G76" s="254"/>
      <c r="H76" s="412"/>
      <c r="I76" s="254"/>
      <c r="J76" s="254"/>
      <c r="K76" s="254"/>
      <c r="L76" s="254"/>
      <c r="M76" s="254"/>
    </row>
    <row r="77" spans="2:13" s="217" customFormat="1">
      <c r="B77" s="237" t="s">
        <v>7</v>
      </c>
      <c r="C77" s="239">
        <v>241429</v>
      </c>
      <c r="D77" s="239">
        <v>546719</v>
      </c>
      <c r="E77" s="239">
        <v>265320</v>
      </c>
      <c r="F77" s="254"/>
      <c r="G77" s="254"/>
      <c r="H77" s="412"/>
      <c r="I77" s="254"/>
      <c r="J77" s="254"/>
      <c r="K77" s="254"/>
      <c r="L77" s="254"/>
      <c r="M77" s="254"/>
    </row>
    <row r="78" spans="2:13" s="217" customFormat="1">
      <c r="B78" s="237" t="s">
        <v>8</v>
      </c>
      <c r="C78" s="239">
        <v>130185</v>
      </c>
      <c r="D78" s="239">
        <v>643410</v>
      </c>
      <c r="E78" s="286">
        <v>0</v>
      </c>
      <c r="F78" s="254"/>
      <c r="G78" s="254"/>
      <c r="H78" s="412"/>
      <c r="I78" s="254"/>
      <c r="J78" s="254"/>
      <c r="K78" s="254"/>
      <c r="L78" s="254"/>
      <c r="M78" s="254"/>
    </row>
    <row r="79" spans="2:13" s="217" customFormat="1">
      <c r="B79" s="237" t="s">
        <v>9</v>
      </c>
      <c r="C79" s="239">
        <v>64435</v>
      </c>
      <c r="D79" s="239">
        <v>953091</v>
      </c>
      <c r="E79" s="239">
        <v>103104</v>
      </c>
      <c r="F79" s="254"/>
      <c r="G79" s="254"/>
      <c r="H79" s="412"/>
      <c r="I79" s="254"/>
      <c r="J79" s="254"/>
      <c r="K79" s="254"/>
      <c r="L79" s="254"/>
      <c r="M79" s="254"/>
    </row>
    <row r="80" spans="2:13" s="217" customFormat="1">
      <c r="B80" s="237" t="s">
        <v>10</v>
      </c>
      <c r="C80" s="239">
        <v>444551</v>
      </c>
      <c r="D80" s="239">
        <v>3222468</v>
      </c>
      <c r="E80" s="239">
        <v>144702</v>
      </c>
      <c r="F80" s="254"/>
      <c r="G80" s="254"/>
      <c r="H80" s="412"/>
      <c r="I80" s="254"/>
      <c r="J80" s="254"/>
      <c r="K80" s="254"/>
      <c r="L80" s="254"/>
      <c r="M80" s="254"/>
    </row>
    <row r="81" spans="2:13" s="217" customFormat="1">
      <c r="B81" s="237" t="s">
        <v>11</v>
      </c>
      <c r="C81" s="239">
        <v>1381189</v>
      </c>
      <c r="D81" s="239">
        <v>4831512</v>
      </c>
      <c r="E81" s="239">
        <v>2043745</v>
      </c>
      <c r="F81" s="254"/>
      <c r="G81" s="254"/>
      <c r="H81" s="412"/>
      <c r="I81" s="254"/>
      <c r="J81" s="254"/>
      <c r="K81" s="254"/>
      <c r="L81" s="254"/>
      <c r="M81" s="254"/>
    </row>
    <row r="82" spans="2:13" s="217" customFormat="1">
      <c r="B82" s="237" t="s">
        <v>12</v>
      </c>
      <c r="C82" s="239">
        <v>145052</v>
      </c>
      <c r="D82" s="239">
        <v>638411</v>
      </c>
      <c r="E82" s="239">
        <v>53975</v>
      </c>
      <c r="F82" s="254"/>
      <c r="G82" s="254"/>
      <c r="H82" s="412"/>
      <c r="I82" s="254"/>
      <c r="J82" s="254"/>
      <c r="K82" s="254"/>
      <c r="L82" s="254"/>
      <c r="M82" s="254"/>
    </row>
    <row r="83" spans="2:13" s="217" customFormat="1">
      <c r="B83" s="237" t="s">
        <v>13</v>
      </c>
      <c r="C83" s="239">
        <v>272985</v>
      </c>
      <c r="D83" s="239">
        <v>617480</v>
      </c>
      <c r="E83" s="239">
        <v>28519</v>
      </c>
      <c r="F83" s="254"/>
      <c r="G83" s="254"/>
      <c r="H83" s="412"/>
      <c r="I83" s="254"/>
      <c r="J83" s="254"/>
      <c r="K83" s="254"/>
      <c r="L83" s="254"/>
      <c r="M83" s="254"/>
    </row>
    <row r="84" spans="2:13" s="217" customFormat="1">
      <c r="B84" s="237" t="s">
        <v>608</v>
      </c>
      <c r="C84" s="286">
        <v>0</v>
      </c>
      <c r="D84" s="286">
        <v>0</v>
      </c>
      <c r="E84" s="286">
        <v>0</v>
      </c>
      <c r="F84" s="254"/>
      <c r="G84" s="254"/>
      <c r="H84" s="412"/>
      <c r="I84" s="254"/>
      <c r="J84" s="254"/>
      <c r="K84" s="254"/>
      <c r="L84" s="254"/>
      <c r="M84" s="254"/>
    </row>
    <row r="85" spans="2:13" s="217" customFormat="1">
      <c r="B85" s="237" t="s">
        <v>14</v>
      </c>
      <c r="C85" s="239">
        <v>532036</v>
      </c>
      <c r="D85" s="239">
        <v>1227095</v>
      </c>
      <c r="E85" s="239">
        <v>519755</v>
      </c>
      <c r="F85" s="254"/>
      <c r="G85" s="254"/>
      <c r="H85" s="412"/>
      <c r="I85" s="254"/>
      <c r="J85" s="254"/>
      <c r="K85" s="254"/>
      <c r="L85" s="254"/>
      <c r="M85" s="254"/>
    </row>
    <row r="86" spans="2:13" s="217" customFormat="1">
      <c r="B86" s="237" t="s">
        <v>15</v>
      </c>
      <c r="C86" s="239">
        <v>481777</v>
      </c>
      <c r="D86" s="239">
        <v>1442691</v>
      </c>
      <c r="E86" s="239">
        <v>24319</v>
      </c>
      <c r="F86" s="254"/>
      <c r="G86" s="254"/>
      <c r="H86" s="412"/>
      <c r="I86" s="254"/>
      <c r="J86" s="254"/>
      <c r="K86" s="254"/>
      <c r="L86" s="254"/>
      <c r="M86" s="254"/>
    </row>
    <row r="87" spans="2:13" s="217" customFormat="1">
      <c r="B87" s="237" t="s">
        <v>16</v>
      </c>
      <c r="C87" s="286">
        <v>0</v>
      </c>
      <c r="D87" s="286">
        <v>0</v>
      </c>
      <c r="E87" s="286">
        <v>0</v>
      </c>
      <c r="F87" s="254"/>
      <c r="G87" s="254"/>
      <c r="H87" s="412"/>
      <c r="I87" s="254"/>
      <c r="J87" s="254"/>
      <c r="K87" s="254"/>
      <c r="L87" s="254"/>
      <c r="M87" s="254"/>
    </row>
    <row r="88" spans="2:13" s="217" customFormat="1">
      <c r="B88" s="237" t="s">
        <v>17</v>
      </c>
      <c r="C88" s="239">
        <v>411364</v>
      </c>
      <c r="D88" s="239">
        <v>1128240</v>
      </c>
      <c r="E88" s="239">
        <v>131982</v>
      </c>
      <c r="F88" s="254"/>
      <c r="G88" s="254"/>
      <c r="H88" s="412"/>
      <c r="I88" s="254"/>
      <c r="J88" s="254"/>
      <c r="K88" s="254"/>
      <c r="L88" s="254"/>
      <c r="M88" s="254"/>
    </row>
    <row r="89" spans="2:13" s="217" customFormat="1">
      <c r="B89" s="237" t="s">
        <v>84</v>
      </c>
      <c r="C89" s="239">
        <v>211191</v>
      </c>
      <c r="D89" s="239">
        <v>623262</v>
      </c>
      <c r="E89" s="239">
        <v>306384</v>
      </c>
      <c r="F89" s="254"/>
      <c r="G89" s="254"/>
      <c r="H89" s="412"/>
      <c r="I89" s="254"/>
      <c r="J89" s="254"/>
      <c r="K89" s="254"/>
      <c r="L89" s="254"/>
      <c r="M89" s="254"/>
    </row>
    <row r="90" spans="2:13" s="217" customFormat="1">
      <c r="B90" s="237" t="s">
        <v>19</v>
      </c>
      <c r="C90" s="239">
        <v>219225</v>
      </c>
      <c r="D90" s="239">
        <v>811948</v>
      </c>
      <c r="E90" s="239">
        <v>259613</v>
      </c>
      <c r="F90" s="254"/>
      <c r="G90" s="254"/>
      <c r="H90" s="412"/>
      <c r="I90" s="254"/>
      <c r="J90" s="254"/>
      <c r="K90" s="254"/>
      <c r="L90" s="254"/>
      <c r="M90" s="254"/>
    </row>
    <row r="91" spans="2:13" s="217" customFormat="1">
      <c r="B91" s="237" t="s">
        <v>20</v>
      </c>
      <c r="C91" s="286">
        <v>0</v>
      </c>
      <c r="D91" s="286">
        <v>0</v>
      </c>
      <c r="E91" s="286">
        <v>0</v>
      </c>
      <c r="F91" s="254"/>
      <c r="G91" s="254"/>
      <c r="H91" s="412"/>
      <c r="I91" s="254"/>
      <c r="J91" s="254"/>
      <c r="K91" s="254"/>
      <c r="L91" s="254"/>
      <c r="M91" s="254"/>
    </row>
    <row r="92" spans="2:13" s="217" customFormat="1">
      <c r="B92" s="231"/>
      <c r="C92" s="287"/>
      <c r="D92" s="287"/>
      <c r="E92" s="287"/>
      <c r="F92" s="257"/>
      <c r="G92" s="257"/>
      <c r="H92" s="413"/>
      <c r="I92" s="257"/>
      <c r="J92" s="257"/>
      <c r="K92" s="257"/>
      <c r="L92" s="257"/>
      <c r="M92" s="254"/>
    </row>
    <row r="93" spans="2:13" s="217" customFormat="1">
      <c r="B93" s="241" t="s">
        <v>21</v>
      </c>
      <c r="C93" s="242">
        <f>SUM(C75:C91)</f>
        <v>4684192</v>
      </c>
      <c r="D93" s="242">
        <f>SUM(D75:D91)</f>
        <v>17298961</v>
      </c>
      <c r="E93" s="243">
        <f>SUM(E75:E91)</f>
        <v>3881418</v>
      </c>
      <c r="F93" s="258"/>
      <c r="G93" s="258"/>
      <c r="H93" s="414"/>
      <c r="I93" s="258"/>
      <c r="J93" s="258"/>
      <c r="K93" s="258"/>
      <c r="L93" s="258"/>
      <c r="M93" s="254"/>
    </row>
    <row r="94" spans="2:13" s="217" customFormat="1" ht="12.75">
      <c r="B94" s="210" t="s">
        <v>833</v>
      </c>
      <c r="C94" s="253"/>
      <c r="D94" s="253"/>
      <c r="E94" s="285"/>
      <c r="F94" s="253"/>
      <c r="G94" s="253"/>
      <c r="H94" s="410"/>
      <c r="I94" s="253"/>
      <c r="J94" s="260"/>
      <c r="K94" s="260"/>
      <c r="L94" s="227"/>
      <c r="M94" s="260"/>
    </row>
    <row r="95" spans="2:13" s="217" customFormat="1" ht="12.75">
      <c r="B95" s="210" t="s">
        <v>239</v>
      </c>
      <c r="C95" s="253"/>
      <c r="D95" s="253"/>
      <c r="E95" s="253"/>
      <c r="F95" s="253"/>
      <c r="G95" s="253"/>
      <c r="H95" s="410"/>
      <c r="I95" s="253"/>
      <c r="J95" s="260"/>
      <c r="K95" s="260"/>
      <c r="L95" s="227"/>
      <c r="M95" s="260"/>
    </row>
    <row r="96" spans="2:13" s="217" customFormat="1" ht="12.75">
      <c r="B96" s="210" t="s">
        <v>206</v>
      </c>
      <c r="C96" s="253"/>
      <c r="D96" s="253"/>
      <c r="E96" s="253"/>
      <c r="F96" s="253"/>
      <c r="G96" s="253"/>
      <c r="H96" s="410"/>
      <c r="I96" s="253"/>
      <c r="J96" s="260"/>
      <c r="K96" s="260"/>
      <c r="L96" s="227"/>
      <c r="M96" s="260"/>
    </row>
    <row r="97" spans="2:13" s="217" customFormat="1" ht="12.75">
      <c r="B97" s="210"/>
      <c r="C97" s="253"/>
      <c r="D97" s="253"/>
      <c r="E97" s="253"/>
      <c r="F97" s="253"/>
      <c r="G97" s="253"/>
      <c r="H97" s="410"/>
      <c r="I97" s="253"/>
      <c r="J97" s="260"/>
      <c r="K97" s="260"/>
      <c r="L97" s="227"/>
      <c r="M97" s="260"/>
    </row>
    <row r="98" spans="2:13" s="217" customFormat="1" ht="12.75">
      <c r="B98" s="210"/>
      <c r="C98" s="253"/>
      <c r="D98" s="253"/>
      <c r="E98" s="253"/>
      <c r="F98" s="253"/>
      <c r="G98" s="253"/>
      <c r="H98" s="410"/>
      <c r="I98" s="253"/>
      <c r="J98" s="260"/>
      <c r="K98" s="260"/>
      <c r="L98" s="227"/>
      <c r="M98" s="260"/>
    </row>
    <row r="99" spans="2:13" s="217" customFormat="1" ht="12.75">
      <c r="C99" s="219"/>
      <c r="D99" s="219"/>
      <c r="E99" s="219"/>
      <c r="F99" s="219"/>
      <c r="G99" s="219"/>
      <c r="H99" s="409"/>
      <c r="I99" s="219"/>
      <c r="J99" s="219"/>
      <c r="K99" s="219"/>
      <c r="L99" s="227"/>
    </row>
    <row r="100" spans="2:13" s="217" customFormat="1" ht="12.75">
      <c r="C100" s="219"/>
      <c r="D100" s="219"/>
      <c r="E100" s="219"/>
      <c r="F100" s="219"/>
      <c r="G100" s="219"/>
      <c r="H100" s="409"/>
      <c r="I100" s="219"/>
      <c r="J100" s="219"/>
      <c r="K100" s="219"/>
      <c r="L100" s="227"/>
    </row>
    <row r="101" spans="2:13" s="217" customFormat="1">
      <c r="B101" s="212" t="s">
        <v>171</v>
      </c>
      <c r="E101" s="219"/>
      <c r="F101" s="219"/>
      <c r="G101" s="219"/>
      <c r="H101" s="409"/>
      <c r="I101" s="219"/>
      <c r="J101" s="219"/>
      <c r="K101" s="219"/>
      <c r="L101" s="249"/>
      <c r="M101" s="249"/>
    </row>
    <row r="102" spans="2:13" s="217" customFormat="1">
      <c r="B102" s="244" t="s">
        <v>843</v>
      </c>
      <c r="C102" s="248"/>
      <c r="D102" s="248"/>
      <c r="E102" s="248"/>
      <c r="F102" s="288"/>
      <c r="G102" s="219"/>
      <c r="H102" s="415"/>
      <c r="J102" s="219"/>
      <c r="K102" s="219"/>
      <c r="L102" s="249"/>
    </row>
    <row r="103" spans="2:13" s="217" customFormat="1" ht="12.75">
      <c r="B103" s="228" t="s">
        <v>2</v>
      </c>
      <c r="C103" s="219"/>
      <c r="D103" s="219"/>
      <c r="E103" s="219"/>
      <c r="F103" s="261"/>
      <c r="G103" s="219"/>
      <c r="H103" s="106" t="s">
        <v>185</v>
      </c>
      <c r="I103" s="261"/>
      <c r="J103" s="219"/>
      <c r="K103" s="219"/>
      <c r="L103" s="249"/>
    </row>
    <row r="104" spans="2:13" s="217" customFormat="1">
      <c r="B104" s="262"/>
      <c r="C104" s="219"/>
      <c r="D104" s="219"/>
      <c r="E104" s="219"/>
      <c r="F104" s="219"/>
      <c r="G104" s="219"/>
      <c r="H104" s="415"/>
      <c r="J104" s="219"/>
      <c r="K104" s="219"/>
      <c r="L104" s="249"/>
    </row>
    <row r="105" spans="2:13" s="217" customFormat="1">
      <c r="B105" s="233" t="s">
        <v>3</v>
      </c>
      <c r="C105" s="236">
        <v>2001</v>
      </c>
      <c r="D105" s="264"/>
      <c r="E105" s="264"/>
      <c r="F105" s="264"/>
      <c r="G105" s="264"/>
      <c r="H105" s="416"/>
      <c r="I105" s="264"/>
      <c r="J105" s="264"/>
      <c r="K105" s="264"/>
      <c r="L105" s="264"/>
      <c r="M105" s="264"/>
    </row>
    <row r="106" spans="2:13" s="217" customFormat="1">
      <c r="B106" s="237" t="s">
        <v>4</v>
      </c>
      <c r="C106" s="286">
        <v>0</v>
      </c>
      <c r="D106" s="265"/>
      <c r="E106" s="265"/>
      <c r="F106" s="265"/>
      <c r="G106" s="265"/>
      <c r="H106" s="417"/>
      <c r="I106" s="265"/>
      <c r="J106" s="265"/>
      <c r="K106" s="265"/>
      <c r="L106" s="265"/>
      <c r="M106" s="265"/>
    </row>
    <row r="107" spans="2:13" s="217" customFormat="1">
      <c r="B107" s="237" t="s">
        <v>6</v>
      </c>
      <c r="C107" s="239">
        <v>37051</v>
      </c>
      <c r="D107" s="265"/>
      <c r="E107" s="265"/>
      <c r="F107" s="265"/>
      <c r="G107" s="265"/>
      <c r="H107" s="417"/>
      <c r="I107" s="265"/>
      <c r="J107" s="265"/>
      <c r="K107" s="265"/>
      <c r="L107" s="265"/>
      <c r="M107" s="265"/>
    </row>
    <row r="108" spans="2:13" s="217" customFormat="1">
      <c r="B108" s="237" t="s">
        <v>7</v>
      </c>
      <c r="C108" s="239">
        <v>176372</v>
      </c>
      <c r="D108" s="265"/>
      <c r="E108" s="265"/>
      <c r="F108" s="265"/>
      <c r="G108" s="265"/>
      <c r="H108" s="417"/>
      <c r="I108" s="265"/>
      <c r="J108" s="265"/>
      <c r="K108" s="265"/>
      <c r="L108" s="265"/>
      <c r="M108" s="265"/>
    </row>
    <row r="109" spans="2:13" s="217" customFormat="1">
      <c r="B109" s="237" t="s">
        <v>8</v>
      </c>
      <c r="C109" s="286">
        <v>0</v>
      </c>
      <c r="D109" s="265"/>
      <c r="E109" s="265"/>
      <c r="F109" s="265"/>
      <c r="G109" s="265"/>
      <c r="H109" s="417"/>
      <c r="I109" s="265"/>
      <c r="J109" s="265"/>
      <c r="K109" s="265"/>
      <c r="L109" s="265"/>
      <c r="M109" s="265"/>
    </row>
    <row r="110" spans="2:13" s="217" customFormat="1">
      <c r="B110" s="237" t="s">
        <v>9</v>
      </c>
      <c r="C110" s="239">
        <v>62794</v>
      </c>
      <c r="D110" s="265"/>
      <c r="E110" s="265"/>
      <c r="F110" s="265"/>
      <c r="G110" s="265"/>
      <c r="H110" s="417"/>
      <c r="I110" s="265"/>
      <c r="J110" s="265"/>
      <c r="K110" s="265"/>
      <c r="L110" s="265"/>
      <c r="M110" s="265"/>
    </row>
    <row r="111" spans="2:13" s="217" customFormat="1">
      <c r="B111" s="237" t="s">
        <v>10</v>
      </c>
      <c r="C111" s="239">
        <v>43816</v>
      </c>
      <c r="D111" s="265"/>
      <c r="E111" s="265"/>
      <c r="F111" s="265"/>
      <c r="G111" s="265"/>
      <c r="H111" s="417"/>
      <c r="I111" s="265"/>
      <c r="J111" s="265"/>
      <c r="K111" s="265"/>
      <c r="L111" s="265"/>
      <c r="M111" s="265"/>
    </row>
    <row r="112" spans="2:13" s="217" customFormat="1">
      <c r="B112" s="237" t="s">
        <v>11</v>
      </c>
      <c r="C112" s="239">
        <v>21424</v>
      </c>
      <c r="D112" s="265"/>
      <c r="E112" s="265"/>
      <c r="F112" s="265"/>
      <c r="G112" s="265"/>
      <c r="H112" s="417"/>
      <c r="I112" s="265"/>
      <c r="J112" s="265"/>
      <c r="K112" s="265"/>
      <c r="L112" s="265"/>
      <c r="M112" s="265"/>
    </row>
    <row r="113" spans="2:13" s="217" customFormat="1">
      <c r="B113" s="237" t="s">
        <v>12</v>
      </c>
      <c r="C113" s="239">
        <v>23578</v>
      </c>
      <c r="D113" s="265"/>
      <c r="E113" s="265"/>
      <c r="F113" s="265"/>
      <c r="G113" s="265"/>
      <c r="H113" s="417"/>
      <c r="I113" s="265"/>
      <c r="J113" s="265"/>
      <c r="K113" s="265"/>
      <c r="L113" s="265"/>
      <c r="M113" s="265"/>
    </row>
    <row r="114" spans="2:13" s="217" customFormat="1">
      <c r="B114" s="237" t="s">
        <v>13</v>
      </c>
      <c r="C114" s="239">
        <v>5946</v>
      </c>
      <c r="D114" s="265"/>
      <c r="E114" s="265"/>
      <c r="F114" s="265"/>
      <c r="G114" s="265"/>
      <c r="H114" s="417"/>
      <c r="I114" s="265"/>
      <c r="J114" s="265"/>
      <c r="K114" s="265"/>
      <c r="L114" s="265"/>
      <c r="M114" s="265"/>
    </row>
    <row r="115" spans="2:13" s="217" customFormat="1">
      <c r="B115" s="237" t="s">
        <v>608</v>
      </c>
      <c r="C115" s="286">
        <v>0</v>
      </c>
      <c r="D115" s="265"/>
      <c r="E115" s="265"/>
      <c r="F115" s="265"/>
      <c r="G115" s="265"/>
      <c r="H115" s="417"/>
      <c r="I115" s="265"/>
      <c r="J115" s="265"/>
      <c r="K115" s="265"/>
      <c r="L115" s="265"/>
      <c r="M115" s="265"/>
    </row>
    <row r="116" spans="2:13" s="217" customFormat="1">
      <c r="B116" s="237" t="s">
        <v>14</v>
      </c>
      <c r="C116" s="239">
        <v>15528</v>
      </c>
      <c r="D116" s="265"/>
      <c r="E116" s="265"/>
      <c r="F116" s="265"/>
      <c r="G116" s="265"/>
      <c r="H116" s="417"/>
      <c r="I116" s="265"/>
      <c r="J116" s="265"/>
      <c r="K116" s="265"/>
      <c r="L116" s="265"/>
      <c r="M116" s="265"/>
    </row>
    <row r="117" spans="2:13" s="217" customFormat="1">
      <c r="B117" s="237" t="s">
        <v>15</v>
      </c>
      <c r="C117" s="239">
        <v>109885</v>
      </c>
      <c r="D117" s="265"/>
      <c r="E117" s="265"/>
      <c r="F117" s="265"/>
      <c r="G117" s="265"/>
      <c r="H117" s="417"/>
      <c r="I117" s="265"/>
      <c r="J117" s="265"/>
      <c r="K117" s="265"/>
      <c r="L117" s="265"/>
      <c r="M117" s="265"/>
    </row>
    <row r="118" spans="2:13" s="217" customFormat="1">
      <c r="B118" s="237" t="s">
        <v>16</v>
      </c>
      <c r="C118" s="286">
        <v>0</v>
      </c>
      <c r="D118" s="265"/>
      <c r="E118" s="265"/>
      <c r="F118" s="265"/>
      <c r="G118" s="265"/>
      <c r="H118" s="417"/>
      <c r="I118" s="265"/>
      <c r="J118" s="265"/>
      <c r="K118" s="265"/>
      <c r="L118" s="265"/>
      <c r="M118" s="265"/>
    </row>
    <row r="119" spans="2:13" s="217" customFormat="1">
      <c r="B119" s="237" t="s">
        <v>17</v>
      </c>
      <c r="C119" s="239">
        <v>143446</v>
      </c>
      <c r="D119" s="265"/>
      <c r="E119" s="265"/>
      <c r="F119" s="265"/>
      <c r="G119" s="265"/>
      <c r="H119" s="417"/>
      <c r="I119" s="265"/>
      <c r="J119" s="265"/>
      <c r="K119" s="265"/>
      <c r="L119" s="265"/>
      <c r="M119" s="265"/>
    </row>
    <row r="120" spans="2:13" s="217" customFormat="1">
      <c r="B120" s="237" t="s">
        <v>84</v>
      </c>
      <c r="C120" s="239">
        <v>34602</v>
      </c>
      <c r="D120" s="265"/>
      <c r="E120" s="265"/>
      <c r="F120" s="265"/>
      <c r="G120" s="265"/>
      <c r="H120" s="417"/>
      <c r="I120" s="265"/>
      <c r="J120" s="265"/>
      <c r="K120" s="265"/>
      <c r="L120" s="265"/>
      <c r="M120" s="265"/>
    </row>
    <row r="121" spans="2:13" s="217" customFormat="1">
      <c r="B121" s="237" t="s">
        <v>19</v>
      </c>
      <c r="C121" s="239">
        <v>7790</v>
      </c>
      <c r="D121" s="265"/>
      <c r="E121" s="265"/>
      <c r="F121" s="265"/>
      <c r="G121" s="265"/>
      <c r="H121" s="417"/>
      <c r="I121" s="265"/>
      <c r="J121" s="265"/>
      <c r="K121" s="265"/>
      <c r="L121" s="265"/>
      <c r="M121" s="265"/>
    </row>
    <row r="122" spans="2:13" s="217" customFormat="1">
      <c r="B122" s="237" t="s">
        <v>20</v>
      </c>
      <c r="C122" s="286">
        <v>0</v>
      </c>
      <c r="D122" s="265"/>
      <c r="E122" s="265"/>
      <c r="F122" s="265"/>
      <c r="G122" s="265"/>
      <c r="H122" s="417"/>
      <c r="I122" s="265"/>
      <c r="J122" s="265"/>
      <c r="K122" s="265"/>
      <c r="L122" s="265"/>
      <c r="M122" s="265"/>
    </row>
    <row r="123" spans="2:13" s="217" customFormat="1">
      <c r="B123" s="231"/>
      <c r="C123" s="287"/>
      <c r="D123" s="266"/>
      <c r="E123" s="266"/>
      <c r="F123" s="266"/>
      <c r="G123" s="266"/>
      <c r="H123" s="418"/>
      <c r="I123" s="266"/>
      <c r="J123" s="266"/>
      <c r="K123" s="266"/>
      <c r="L123" s="266"/>
      <c r="M123" s="266"/>
    </row>
    <row r="124" spans="2:13" s="217" customFormat="1">
      <c r="B124" s="241" t="s">
        <v>21</v>
      </c>
      <c r="C124" s="243">
        <f>SUM(C106:C122)</f>
        <v>682232</v>
      </c>
      <c r="D124" s="267"/>
      <c r="E124" s="267"/>
      <c r="F124" s="267"/>
      <c r="G124" s="267"/>
      <c r="H124" s="419"/>
      <c r="I124" s="267"/>
      <c r="J124" s="267"/>
      <c r="K124" s="267"/>
      <c r="L124" s="267"/>
      <c r="M124" s="267"/>
    </row>
    <row r="125" spans="2:13" s="217" customFormat="1">
      <c r="B125" s="213" t="s">
        <v>835</v>
      </c>
      <c r="C125" s="268"/>
      <c r="D125" s="268"/>
      <c r="E125" s="268"/>
      <c r="F125" s="268"/>
      <c r="G125" s="268"/>
      <c r="H125" s="420"/>
      <c r="I125" s="268"/>
      <c r="J125" s="253"/>
      <c r="K125" s="253"/>
      <c r="L125" s="249"/>
    </row>
    <row r="126" spans="2:13" s="217" customFormat="1">
      <c r="B126" s="210" t="s">
        <v>240</v>
      </c>
      <c r="C126" s="209"/>
      <c r="D126" s="209"/>
      <c r="E126" s="210"/>
      <c r="F126" s="268"/>
      <c r="G126" s="268"/>
      <c r="H126" s="420"/>
      <c r="I126" s="253"/>
      <c r="J126" s="253"/>
      <c r="K126" s="253"/>
    </row>
    <row r="127" spans="2:13" s="217" customFormat="1">
      <c r="B127" s="210" t="s">
        <v>105</v>
      </c>
      <c r="C127" s="209"/>
      <c r="D127" s="209"/>
      <c r="E127" s="210"/>
      <c r="F127" s="268"/>
      <c r="G127" s="268"/>
      <c r="H127" s="420"/>
      <c r="I127" s="253"/>
      <c r="J127" s="253"/>
      <c r="K127" s="253"/>
    </row>
    <row r="128" spans="2:13" s="217" customFormat="1">
      <c r="B128" s="210"/>
      <c r="C128" s="210"/>
      <c r="D128" s="210"/>
      <c r="E128" s="253"/>
      <c r="F128" s="269"/>
      <c r="G128" s="268"/>
      <c r="H128" s="420"/>
      <c r="I128" s="268"/>
      <c r="J128" s="253"/>
      <c r="K128" s="253"/>
    </row>
    <row r="129" spans="2:12" s="217" customFormat="1" ht="12.75">
      <c r="C129" s="219"/>
      <c r="D129" s="219"/>
      <c r="E129" s="219"/>
      <c r="F129" s="219"/>
      <c r="G129" s="219"/>
      <c r="H129" s="409"/>
      <c r="I129" s="219"/>
      <c r="J129" s="219"/>
      <c r="K129" s="219"/>
      <c r="L129" s="227"/>
    </row>
    <row r="130" spans="2:12" s="217" customFormat="1" ht="12.75">
      <c r="C130" s="219"/>
      <c r="D130" s="219"/>
      <c r="E130" s="219"/>
      <c r="F130" s="219"/>
      <c r="G130" s="219"/>
      <c r="H130" s="409"/>
      <c r="I130" s="219"/>
      <c r="J130" s="219"/>
      <c r="K130" s="219"/>
      <c r="L130" s="227"/>
    </row>
    <row r="131" spans="2:12" s="217" customFormat="1" ht="12.75">
      <c r="C131" s="219"/>
      <c r="D131" s="219"/>
      <c r="E131" s="219"/>
      <c r="F131" s="219"/>
      <c r="G131" s="219"/>
      <c r="H131" s="409"/>
      <c r="I131" s="219"/>
      <c r="J131" s="219"/>
      <c r="K131" s="219"/>
      <c r="L131" s="227"/>
    </row>
    <row r="132" spans="2:12" s="217" customFormat="1" ht="12.75">
      <c r="B132" s="212" t="s">
        <v>172</v>
      </c>
      <c r="C132" s="249"/>
      <c r="D132" s="249"/>
      <c r="E132" s="270"/>
      <c r="F132" s="270"/>
      <c r="G132" s="270"/>
      <c r="H132" s="421"/>
      <c r="I132" s="270"/>
      <c r="J132" s="219"/>
      <c r="K132" s="219"/>
      <c r="L132" s="227"/>
    </row>
    <row r="133" spans="2:12" s="217" customFormat="1" ht="12.75">
      <c r="B133" s="244" t="s">
        <v>186</v>
      </c>
      <c r="C133" s="248"/>
      <c r="D133" s="248"/>
      <c r="E133" s="248"/>
      <c r="F133" s="288"/>
      <c r="G133" s="270"/>
      <c r="H133" s="421"/>
      <c r="I133" s="270"/>
      <c r="J133" s="219"/>
      <c r="K133" s="219"/>
      <c r="L133" s="227"/>
    </row>
    <row r="134" spans="2:12" s="217" customFormat="1" ht="12.75">
      <c r="B134" s="271" t="s">
        <v>2</v>
      </c>
      <c r="C134" s="249"/>
      <c r="D134" s="249"/>
      <c r="E134" s="270"/>
      <c r="F134" s="270"/>
      <c r="G134" s="270"/>
      <c r="H134" s="421"/>
      <c r="I134" s="270"/>
      <c r="J134" s="219"/>
      <c r="K134" s="219"/>
      <c r="L134" s="227"/>
    </row>
    <row r="135" spans="2:12" s="217" customFormat="1" ht="12.75">
      <c r="B135" s="249"/>
      <c r="C135" s="249"/>
      <c r="D135" s="249"/>
      <c r="E135" s="270"/>
      <c r="F135" s="219"/>
      <c r="G135" s="270"/>
      <c r="H135" s="106" t="s">
        <v>185</v>
      </c>
      <c r="I135" s="270"/>
      <c r="J135" s="219"/>
      <c r="K135" s="219"/>
      <c r="L135" s="227"/>
    </row>
    <row r="136" spans="2:12" s="217" customFormat="1" ht="12.75">
      <c r="B136" s="233" t="s">
        <v>3</v>
      </c>
      <c r="C136" s="234" t="s">
        <v>79</v>
      </c>
      <c r="D136" s="219"/>
      <c r="H136" s="422"/>
      <c r="J136" s="219"/>
      <c r="K136" s="219"/>
      <c r="L136" s="227"/>
    </row>
    <row r="137" spans="2:12" s="217" customFormat="1" ht="12.75">
      <c r="B137" s="237" t="s">
        <v>4</v>
      </c>
      <c r="C137" s="238">
        <v>0</v>
      </c>
      <c r="D137" s="219"/>
      <c r="E137" s="270"/>
      <c r="F137" s="270"/>
      <c r="G137" s="270"/>
      <c r="H137" s="421"/>
      <c r="I137" s="270"/>
      <c r="J137" s="219"/>
      <c r="K137" s="219"/>
      <c r="L137" s="227"/>
    </row>
    <row r="138" spans="2:12" s="217" customFormat="1" ht="12.75">
      <c r="B138" s="237" t="s">
        <v>6</v>
      </c>
      <c r="C138" s="239">
        <v>11068</v>
      </c>
      <c r="D138" s="219"/>
      <c r="E138" s="270"/>
      <c r="F138" s="270"/>
      <c r="G138" s="270"/>
      <c r="H138" s="421"/>
      <c r="I138" s="270"/>
      <c r="J138" s="219"/>
      <c r="K138" s="219"/>
      <c r="L138" s="227"/>
    </row>
    <row r="139" spans="2:12" s="217" customFormat="1" ht="12.75">
      <c r="B139" s="237" t="s">
        <v>7</v>
      </c>
      <c r="C139" s="238">
        <v>0</v>
      </c>
      <c r="D139" s="219"/>
      <c r="E139" s="270"/>
      <c r="F139" s="270"/>
      <c r="G139" s="270"/>
      <c r="H139" s="421"/>
      <c r="I139" s="270"/>
      <c r="J139" s="219"/>
      <c r="K139" s="219"/>
      <c r="L139" s="227"/>
    </row>
    <row r="140" spans="2:12" s="217" customFormat="1" ht="12.75">
      <c r="B140" s="237" t="s">
        <v>8</v>
      </c>
      <c r="C140" s="239">
        <v>6028</v>
      </c>
      <c r="D140" s="219"/>
      <c r="E140" s="270"/>
      <c r="F140" s="270"/>
      <c r="G140" s="270"/>
      <c r="H140" s="421"/>
      <c r="I140" s="270"/>
      <c r="J140" s="219"/>
      <c r="K140" s="219"/>
      <c r="L140" s="227"/>
    </row>
    <row r="141" spans="2:12" s="217" customFormat="1" ht="12.75">
      <c r="B141" s="237" t="s">
        <v>9</v>
      </c>
      <c r="C141" s="238">
        <v>0</v>
      </c>
      <c r="D141" s="219"/>
      <c r="E141" s="270"/>
      <c r="F141" s="270"/>
      <c r="G141" s="270"/>
      <c r="H141" s="421"/>
      <c r="I141" s="270"/>
      <c r="J141" s="219"/>
      <c r="K141" s="219"/>
      <c r="L141" s="227"/>
    </row>
    <row r="142" spans="2:12" s="217" customFormat="1" ht="12.75">
      <c r="B142" s="237" t="s">
        <v>10</v>
      </c>
      <c r="C142" s="239">
        <v>3697</v>
      </c>
      <c r="D142" s="219"/>
      <c r="E142" s="270"/>
      <c r="F142" s="270"/>
      <c r="G142" s="270"/>
      <c r="H142" s="421"/>
      <c r="I142" s="270"/>
      <c r="J142" s="219"/>
      <c r="K142" s="219"/>
      <c r="L142" s="227"/>
    </row>
    <row r="143" spans="2:12" s="217" customFormat="1" ht="12.75">
      <c r="B143" s="237" t="s">
        <v>11</v>
      </c>
      <c r="C143" s="239">
        <v>324</v>
      </c>
      <c r="D143" s="219"/>
      <c r="E143" s="270"/>
      <c r="F143" s="270"/>
      <c r="G143" s="270"/>
      <c r="H143" s="421"/>
      <c r="I143" s="270"/>
      <c r="J143" s="219"/>
      <c r="K143" s="219"/>
      <c r="L143" s="227"/>
    </row>
    <row r="144" spans="2:12" s="217" customFormat="1" ht="12.75">
      <c r="B144" s="237" t="s">
        <v>12</v>
      </c>
      <c r="C144" s="239">
        <v>8566</v>
      </c>
      <c r="D144" s="219"/>
      <c r="E144" s="270"/>
      <c r="F144" s="270"/>
      <c r="G144" s="270"/>
      <c r="H144" s="421"/>
      <c r="I144" s="270"/>
      <c r="J144" s="219"/>
      <c r="K144" s="219"/>
      <c r="L144" s="227"/>
    </row>
    <row r="145" spans="2:12" s="217" customFormat="1" ht="12.75">
      <c r="B145" s="237" t="s">
        <v>13</v>
      </c>
      <c r="C145" s="239">
        <v>11777</v>
      </c>
      <c r="D145" s="219"/>
      <c r="E145" s="270"/>
      <c r="F145" s="270"/>
      <c r="G145" s="270"/>
      <c r="H145" s="421"/>
      <c r="I145" s="270"/>
      <c r="J145" s="219"/>
      <c r="K145" s="219"/>
      <c r="L145" s="227"/>
    </row>
    <row r="146" spans="2:12" s="217" customFormat="1" ht="12.75">
      <c r="B146" s="237" t="s">
        <v>608</v>
      </c>
      <c r="C146" s="286">
        <v>0</v>
      </c>
      <c r="D146" s="219"/>
      <c r="E146" s="270"/>
      <c r="F146" s="270"/>
      <c r="G146" s="270"/>
      <c r="H146" s="421"/>
      <c r="I146" s="270"/>
      <c r="J146" s="219"/>
      <c r="K146" s="219"/>
      <c r="L146" s="227"/>
    </row>
    <row r="147" spans="2:12" s="217" customFormat="1" ht="12.75">
      <c r="B147" s="237" t="s">
        <v>14</v>
      </c>
      <c r="C147" s="239">
        <v>9928</v>
      </c>
      <c r="D147" s="219"/>
      <c r="E147" s="270"/>
      <c r="F147" s="270"/>
      <c r="G147" s="270"/>
      <c r="H147" s="421"/>
      <c r="I147" s="270"/>
      <c r="J147" s="219"/>
      <c r="K147" s="219"/>
      <c r="L147" s="227"/>
    </row>
    <row r="148" spans="2:12" s="217" customFormat="1" ht="12.75">
      <c r="B148" s="237" t="s">
        <v>15</v>
      </c>
      <c r="C148" s="238">
        <v>0</v>
      </c>
      <c r="D148" s="219"/>
      <c r="E148" s="270"/>
      <c r="F148" s="270"/>
      <c r="G148" s="270"/>
      <c r="H148" s="421"/>
      <c r="I148" s="270"/>
      <c r="J148" s="219"/>
      <c r="K148" s="219"/>
      <c r="L148" s="227"/>
    </row>
    <row r="149" spans="2:12" s="217" customFormat="1" ht="12.75">
      <c r="B149" s="237" t="s">
        <v>16</v>
      </c>
      <c r="C149" s="238">
        <v>0</v>
      </c>
      <c r="D149" s="219"/>
      <c r="E149" s="270"/>
      <c r="F149" s="270"/>
      <c r="G149" s="270"/>
      <c r="H149" s="421"/>
      <c r="I149" s="270"/>
      <c r="J149" s="219"/>
      <c r="K149" s="219"/>
      <c r="L149" s="227"/>
    </row>
    <row r="150" spans="2:12" s="217" customFormat="1" ht="12.75">
      <c r="B150" s="237" t="s">
        <v>17</v>
      </c>
      <c r="C150" s="239">
        <v>26731</v>
      </c>
      <c r="D150" s="219"/>
      <c r="E150" s="270"/>
      <c r="F150" s="270"/>
      <c r="G150" s="270"/>
      <c r="H150" s="421"/>
      <c r="I150" s="270"/>
      <c r="J150" s="219"/>
      <c r="K150" s="219"/>
      <c r="L150" s="227"/>
    </row>
    <row r="151" spans="2:12" s="217" customFormat="1" ht="12.75">
      <c r="B151" s="237" t="s">
        <v>84</v>
      </c>
      <c r="C151" s="238">
        <v>0</v>
      </c>
      <c r="D151" s="219"/>
      <c r="E151" s="270"/>
      <c r="F151" s="270"/>
      <c r="G151" s="270"/>
      <c r="H151" s="421"/>
      <c r="I151" s="270"/>
      <c r="J151" s="219"/>
      <c r="K151" s="219"/>
      <c r="L151" s="227"/>
    </row>
    <row r="152" spans="2:12" s="217" customFormat="1" ht="12.75">
      <c r="B152" s="237" t="s">
        <v>19</v>
      </c>
      <c r="C152" s="238">
        <v>0</v>
      </c>
      <c r="D152" s="219"/>
      <c r="E152" s="270"/>
      <c r="F152" s="270"/>
      <c r="G152" s="270"/>
      <c r="H152" s="421"/>
      <c r="I152" s="270"/>
      <c r="J152" s="219"/>
      <c r="K152" s="219"/>
      <c r="L152" s="227"/>
    </row>
    <row r="153" spans="2:12" s="217" customFormat="1" ht="12.75">
      <c r="B153" s="237" t="s">
        <v>20</v>
      </c>
      <c r="C153" s="238">
        <v>0</v>
      </c>
      <c r="D153" s="219"/>
      <c r="E153" s="270"/>
      <c r="F153" s="270"/>
      <c r="G153" s="270"/>
      <c r="H153" s="421"/>
      <c r="I153" s="270"/>
      <c r="J153" s="219"/>
      <c r="K153" s="219"/>
      <c r="L153" s="227"/>
    </row>
    <row r="154" spans="2:12" s="217" customFormat="1" ht="12.75">
      <c r="B154" s="231"/>
      <c r="C154" s="232"/>
      <c r="D154" s="219"/>
      <c r="E154" s="272"/>
      <c r="F154" s="272"/>
      <c r="G154" s="272"/>
      <c r="H154" s="423"/>
      <c r="I154" s="270"/>
      <c r="J154" s="219"/>
      <c r="K154" s="219"/>
      <c r="L154" s="227"/>
    </row>
    <row r="155" spans="2:12" s="217" customFormat="1" ht="12.75">
      <c r="B155" s="241" t="s">
        <v>21</v>
      </c>
      <c r="C155" s="242">
        <f>SUM(C137:C153)</f>
        <v>78119</v>
      </c>
      <c r="D155" s="219"/>
      <c r="E155" s="210"/>
      <c r="F155" s="210"/>
      <c r="G155" s="210"/>
      <c r="H155" s="424"/>
      <c r="I155" s="210"/>
      <c r="J155" s="219"/>
      <c r="K155" s="219"/>
      <c r="L155" s="227"/>
    </row>
    <row r="156" spans="2:12" s="217" customFormat="1" ht="12.75">
      <c r="B156" s="214" t="s">
        <v>107</v>
      </c>
      <c r="C156" s="210"/>
      <c r="D156" s="210"/>
      <c r="E156" s="273"/>
      <c r="F156" s="273"/>
      <c r="G156" s="273"/>
      <c r="H156" s="425"/>
      <c r="I156" s="273"/>
      <c r="J156" s="219"/>
      <c r="K156" s="219"/>
      <c r="L156" s="227"/>
    </row>
    <row r="157" spans="2:12" s="217" customFormat="1" ht="12.75">
      <c r="B157" s="210" t="s">
        <v>108</v>
      </c>
      <c r="C157" s="273"/>
      <c r="D157" s="273"/>
      <c r="E157" s="273"/>
      <c r="F157" s="273"/>
      <c r="G157" s="273"/>
      <c r="H157" s="425"/>
      <c r="I157" s="273"/>
      <c r="J157" s="219"/>
      <c r="K157" s="219"/>
      <c r="L157" s="227"/>
    </row>
    <row r="158" spans="2:12" s="217" customFormat="1" ht="12.75">
      <c r="B158" s="210" t="s">
        <v>109</v>
      </c>
      <c r="C158" s="210"/>
      <c r="D158" s="210"/>
      <c r="E158" s="271"/>
      <c r="F158" s="271"/>
      <c r="G158" s="249"/>
      <c r="H158" s="426"/>
      <c r="I158" s="249"/>
      <c r="J158" s="219"/>
      <c r="K158" s="219"/>
      <c r="L158" s="227"/>
    </row>
    <row r="159" spans="2:12" s="217" customFormat="1" ht="12.75">
      <c r="B159" s="210"/>
      <c r="C159" s="210"/>
      <c r="D159" s="210"/>
      <c r="E159" s="271"/>
      <c r="F159" s="271"/>
      <c r="G159" s="249"/>
      <c r="H159" s="426"/>
      <c r="I159" s="249"/>
      <c r="J159" s="219"/>
      <c r="K159" s="219"/>
      <c r="L159" s="227"/>
    </row>
    <row r="160" spans="2:12" s="217" customFormat="1" ht="12.75">
      <c r="B160" s="210"/>
      <c r="C160" s="210"/>
      <c r="D160" s="210"/>
      <c r="E160" s="270"/>
      <c r="F160" s="270"/>
      <c r="G160" s="270"/>
      <c r="H160" s="421"/>
      <c r="I160" s="270"/>
      <c r="J160" s="219"/>
      <c r="K160" s="219"/>
      <c r="L160" s="227"/>
    </row>
    <row r="161" spans="2:13" s="217" customFormat="1" ht="12.75">
      <c r="B161" s="210"/>
      <c r="C161" s="210"/>
      <c r="D161" s="210"/>
      <c r="E161" s="270"/>
      <c r="F161" s="270"/>
      <c r="G161" s="270"/>
      <c r="H161" s="421"/>
      <c r="I161" s="270"/>
      <c r="J161" s="219"/>
      <c r="K161" s="219"/>
      <c r="L161" s="227"/>
    </row>
    <row r="162" spans="2:13" s="217" customFormat="1" ht="12.75">
      <c r="C162" s="219"/>
      <c r="D162" s="219"/>
      <c r="E162" s="219"/>
      <c r="F162" s="219"/>
      <c r="G162" s="219"/>
      <c r="H162" s="409"/>
      <c r="I162" s="219"/>
      <c r="J162" s="219"/>
      <c r="K162" s="219"/>
      <c r="L162" s="227"/>
    </row>
    <row r="163" spans="2:13" s="217" customFormat="1" ht="12.75">
      <c r="C163" s="219"/>
      <c r="D163" s="219"/>
      <c r="E163" s="219"/>
      <c r="F163" s="219"/>
      <c r="G163" s="219"/>
      <c r="H163" s="409"/>
      <c r="I163" s="219"/>
      <c r="J163" s="219"/>
      <c r="K163" s="219"/>
      <c r="L163" s="227"/>
    </row>
    <row r="164" spans="2:13" s="217" customFormat="1">
      <c r="B164" s="212" t="s">
        <v>173</v>
      </c>
      <c r="C164" s="219"/>
      <c r="D164" s="219"/>
      <c r="E164" s="219"/>
      <c r="F164" s="219"/>
      <c r="G164" s="219"/>
      <c r="H164" s="409"/>
      <c r="I164" s="274"/>
    </row>
    <row r="165" spans="2:13" s="217" customFormat="1">
      <c r="B165" s="275" t="s">
        <v>203</v>
      </c>
      <c r="C165" s="251"/>
      <c r="D165" s="251"/>
      <c r="E165" s="251"/>
      <c r="F165" s="251"/>
      <c r="G165" s="251"/>
      <c r="H165" s="427"/>
      <c r="I165" s="276"/>
      <c r="J165" s="277"/>
      <c r="K165" s="277"/>
    </row>
    <row r="166" spans="2:13" s="217" customFormat="1">
      <c r="B166" s="244" t="s">
        <v>844</v>
      </c>
      <c r="C166" s="248"/>
      <c r="D166" s="248"/>
      <c r="E166" s="493"/>
      <c r="F166" s="494"/>
      <c r="G166" s="493"/>
      <c r="H166" s="427"/>
      <c r="I166" s="276"/>
      <c r="J166" s="277"/>
      <c r="K166" s="277"/>
    </row>
    <row r="167" spans="2:13" s="217" customFormat="1" ht="12.75">
      <c r="B167" s="211" t="s">
        <v>2</v>
      </c>
      <c r="C167" s="219"/>
      <c r="D167" s="219"/>
      <c r="E167" s="219"/>
      <c r="F167" s="219"/>
      <c r="G167" s="219"/>
      <c r="H167" s="106" t="s">
        <v>185</v>
      </c>
      <c r="I167" s="274"/>
    </row>
    <row r="168" spans="2:13" s="217" customFormat="1">
      <c r="B168" s="271"/>
      <c r="C168" s="274"/>
      <c r="D168" s="274"/>
      <c r="E168" s="274"/>
      <c r="F168" s="274"/>
      <c r="G168" s="274"/>
      <c r="H168" s="428"/>
      <c r="I168" s="274"/>
    </row>
    <row r="169" spans="2:13" s="217" customFormat="1">
      <c r="B169" s="233" t="s">
        <v>3</v>
      </c>
      <c r="C169" s="234">
        <v>2001</v>
      </c>
      <c r="D169" s="234">
        <v>2002</v>
      </c>
      <c r="E169" s="235" t="s">
        <v>103</v>
      </c>
      <c r="F169" s="284" t="s">
        <v>200</v>
      </c>
      <c r="G169" s="263"/>
      <c r="H169" s="416"/>
      <c r="I169" s="264"/>
      <c r="J169" s="264"/>
      <c r="K169" s="264"/>
      <c r="L169" s="264"/>
      <c r="M169" s="264"/>
    </row>
    <row r="170" spans="2:13" s="217" customFormat="1">
      <c r="B170" s="237" t="s">
        <v>4</v>
      </c>
      <c r="C170" s="286">
        <v>0</v>
      </c>
      <c r="D170" s="286">
        <v>0</v>
      </c>
      <c r="E170" s="286">
        <v>0</v>
      </c>
      <c r="F170" s="286">
        <v>0</v>
      </c>
      <c r="G170" s="265"/>
      <c r="H170" s="417"/>
      <c r="I170" s="265"/>
      <c r="J170" s="265"/>
      <c r="K170" s="265"/>
      <c r="L170" s="265"/>
      <c r="M170" s="265"/>
    </row>
    <row r="171" spans="2:13" s="217" customFormat="1">
      <c r="B171" s="237" t="s">
        <v>6</v>
      </c>
      <c r="C171" s="239">
        <v>144349</v>
      </c>
      <c r="D171" s="286">
        <v>0</v>
      </c>
      <c r="E171" s="239">
        <v>354529</v>
      </c>
      <c r="F171" s="239">
        <v>117543</v>
      </c>
      <c r="G171" s="278"/>
      <c r="H171" s="429"/>
      <c r="I171" s="278"/>
      <c r="J171" s="278"/>
      <c r="K171" s="278"/>
      <c r="L171" s="278"/>
      <c r="M171" s="278"/>
    </row>
    <row r="172" spans="2:13" s="217" customFormat="1">
      <c r="B172" s="237" t="s">
        <v>7</v>
      </c>
      <c r="C172" s="286">
        <v>73811</v>
      </c>
      <c r="D172" s="286">
        <v>307885</v>
      </c>
      <c r="E172" s="286">
        <v>170098</v>
      </c>
      <c r="F172" s="286">
        <v>122160</v>
      </c>
      <c r="G172" s="278"/>
      <c r="H172" s="429"/>
      <c r="I172" s="278"/>
      <c r="J172" s="278"/>
      <c r="K172" s="278"/>
      <c r="L172" s="278"/>
      <c r="M172" s="278"/>
    </row>
    <row r="173" spans="2:13" s="217" customFormat="1">
      <c r="B173" s="237" t="s">
        <v>8</v>
      </c>
      <c r="C173" s="286">
        <v>82169</v>
      </c>
      <c r="D173" s="286">
        <v>146775</v>
      </c>
      <c r="E173" s="286">
        <v>142256</v>
      </c>
      <c r="F173" s="286">
        <v>117448</v>
      </c>
      <c r="G173" s="278"/>
      <c r="H173" s="429"/>
      <c r="I173" s="278"/>
      <c r="J173" s="278"/>
      <c r="K173" s="278"/>
      <c r="L173" s="278"/>
      <c r="M173" s="278"/>
    </row>
    <row r="174" spans="2:13" s="217" customFormat="1">
      <c r="B174" s="237" t="s">
        <v>9</v>
      </c>
      <c r="C174" s="286">
        <v>56452</v>
      </c>
      <c r="D174" s="286">
        <v>166616</v>
      </c>
      <c r="E174" s="286">
        <v>196826</v>
      </c>
      <c r="F174" s="286">
        <v>139202</v>
      </c>
      <c r="G174" s="278"/>
      <c r="H174" s="429"/>
      <c r="I174" s="278"/>
      <c r="J174" s="278"/>
      <c r="K174" s="278"/>
      <c r="L174" s="278"/>
      <c r="M174" s="278"/>
    </row>
    <row r="175" spans="2:13" s="217" customFormat="1">
      <c r="B175" s="237" t="s">
        <v>10</v>
      </c>
      <c r="C175" s="286">
        <v>96629</v>
      </c>
      <c r="D175" s="286">
        <v>175730</v>
      </c>
      <c r="E175" s="286">
        <v>286414</v>
      </c>
      <c r="F175" s="286">
        <v>183718</v>
      </c>
      <c r="G175" s="278"/>
      <c r="H175" s="429"/>
      <c r="I175" s="278"/>
      <c r="J175" s="278"/>
      <c r="K175" s="278"/>
      <c r="L175" s="278"/>
      <c r="M175" s="278"/>
    </row>
    <row r="176" spans="2:13" s="217" customFormat="1">
      <c r="B176" s="237" t="s">
        <v>11</v>
      </c>
      <c r="C176" s="286">
        <v>412832</v>
      </c>
      <c r="D176" s="286">
        <v>1295692</v>
      </c>
      <c r="E176" s="286">
        <v>1024425</v>
      </c>
      <c r="F176" s="286">
        <v>483842</v>
      </c>
      <c r="G176" s="278"/>
      <c r="H176" s="429"/>
      <c r="I176" s="278"/>
      <c r="J176" s="278"/>
      <c r="K176" s="278"/>
      <c r="L176" s="278"/>
      <c r="M176" s="278"/>
    </row>
    <row r="177" spans="2:13" s="217" customFormat="1">
      <c r="B177" s="237" t="s">
        <v>12</v>
      </c>
      <c r="C177" s="286">
        <v>12000</v>
      </c>
      <c r="D177" s="286">
        <v>182836</v>
      </c>
      <c r="E177" s="286">
        <v>194272</v>
      </c>
      <c r="F177" s="286">
        <v>127669</v>
      </c>
      <c r="G177" s="278"/>
      <c r="H177" s="429"/>
      <c r="I177" s="278"/>
      <c r="J177" s="278"/>
      <c r="K177" s="278"/>
      <c r="L177" s="278"/>
      <c r="M177" s="278"/>
    </row>
    <row r="178" spans="2:13" s="217" customFormat="1">
      <c r="B178" s="237" t="s">
        <v>13</v>
      </c>
      <c r="C178" s="286">
        <v>21658</v>
      </c>
      <c r="D178" s="286">
        <v>154877</v>
      </c>
      <c r="E178" s="286">
        <v>272711</v>
      </c>
      <c r="F178" s="286">
        <v>144482</v>
      </c>
      <c r="G178" s="278"/>
      <c r="H178" s="429"/>
      <c r="I178" s="278"/>
      <c r="J178" s="278"/>
      <c r="K178" s="278"/>
      <c r="L178" s="278"/>
      <c r="M178" s="278"/>
    </row>
    <row r="179" spans="2:13" s="217" customFormat="1">
      <c r="B179" s="237" t="s">
        <v>608</v>
      </c>
      <c r="C179" s="286">
        <v>0</v>
      </c>
      <c r="D179" s="286">
        <v>0</v>
      </c>
      <c r="E179" s="286">
        <v>0</v>
      </c>
      <c r="F179" s="286">
        <v>0</v>
      </c>
      <c r="G179" s="278"/>
      <c r="H179" s="429"/>
      <c r="I179" s="278"/>
      <c r="J179" s="278"/>
      <c r="K179" s="278"/>
      <c r="L179" s="278"/>
      <c r="M179" s="278"/>
    </row>
    <row r="180" spans="2:13" s="217" customFormat="1">
      <c r="B180" s="237" t="s">
        <v>14</v>
      </c>
      <c r="C180" s="286">
        <v>24700</v>
      </c>
      <c r="D180" s="286">
        <v>0</v>
      </c>
      <c r="E180" s="286">
        <v>577087</v>
      </c>
      <c r="F180" s="286">
        <v>240865</v>
      </c>
      <c r="G180" s="278"/>
      <c r="H180" s="429"/>
      <c r="I180" s="278"/>
      <c r="J180" s="278"/>
      <c r="K180" s="278"/>
      <c r="L180" s="278"/>
      <c r="M180" s="278"/>
    </row>
    <row r="181" spans="2:13" s="217" customFormat="1">
      <c r="B181" s="237" t="s">
        <v>15</v>
      </c>
      <c r="C181" s="286">
        <v>12620</v>
      </c>
      <c r="D181" s="286">
        <v>228373</v>
      </c>
      <c r="E181" s="286">
        <v>217216</v>
      </c>
      <c r="F181" s="286">
        <v>134222</v>
      </c>
      <c r="G181" s="278"/>
      <c r="H181" s="429"/>
      <c r="I181" s="278"/>
      <c r="J181" s="278"/>
      <c r="K181" s="278"/>
      <c r="L181" s="278"/>
      <c r="M181" s="278"/>
    </row>
    <row r="182" spans="2:13" s="217" customFormat="1">
      <c r="B182" s="237" t="s">
        <v>16</v>
      </c>
      <c r="C182" s="286">
        <v>0</v>
      </c>
      <c r="D182" s="286">
        <v>0</v>
      </c>
      <c r="E182" s="286">
        <v>0</v>
      </c>
      <c r="F182" s="286">
        <v>0</v>
      </c>
      <c r="G182" s="265"/>
      <c r="H182" s="417"/>
      <c r="I182" s="265"/>
      <c r="J182" s="265"/>
      <c r="K182" s="265"/>
      <c r="L182" s="265"/>
      <c r="M182" s="265"/>
    </row>
    <row r="183" spans="2:13" s="217" customFormat="1">
      <c r="B183" s="237" t="s">
        <v>17</v>
      </c>
      <c r="C183" s="286">
        <v>39130</v>
      </c>
      <c r="D183" s="286">
        <v>222247</v>
      </c>
      <c r="E183" s="286">
        <v>236512</v>
      </c>
      <c r="F183" s="286">
        <v>148115</v>
      </c>
      <c r="G183" s="278"/>
      <c r="H183" s="429"/>
      <c r="I183" s="278"/>
      <c r="J183" s="278"/>
      <c r="K183" s="278"/>
      <c r="L183" s="278"/>
      <c r="M183" s="278"/>
    </row>
    <row r="184" spans="2:13" s="217" customFormat="1">
      <c r="B184" s="237" t="s">
        <v>84</v>
      </c>
      <c r="C184" s="286">
        <v>54424</v>
      </c>
      <c r="D184" s="286">
        <v>94557</v>
      </c>
      <c r="E184" s="286">
        <v>227258</v>
      </c>
      <c r="F184" s="286">
        <v>52286</v>
      </c>
      <c r="G184" s="278"/>
      <c r="H184" s="429"/>
      <c r="I184" s="278"/>
      <c r="J184" s="278"/>
      <c r="K184" s="278"/>
      <c r="L184" s="278"/>
      <c r="M184" s="278"/>
    </row>
    <row r="185" spans="2:13" s="217" customFormat="1">
      <c r="B185" s="237" t="s">
        <v>19</v>
      </c>
      <c r="C185" s="286">
        <v>30485</v>
      </c>
      <c r="D185" s="286">
        <v>17570</v>
      </c>
      <c r="E185" s="286">
        <v>247402</v>
      </c>
      <c r="F185" s="286">
        <v>197906</v>
      </c>
      <c r="G185" s="278"/>
      <c r="H185" s="429"/>
      <c r="I185" s="278"/>
      <c r="J185" s="278"/>
      <c r="K185" s="278"/>
      <c r="L185" s="278"/>
      <c r="M185" s="278"/>
    </row>
    <row r="186" spans="2:13" s="217" customFormat="1">
      <c r="B186" s="237" t="s">
        <v>20</v>
      </c>
      <c r="C186" s="286">
        <v>0</v>
      </c>
      <c r="D186" s="286">
        <v>0</v>
      </c>
      <c r="E186" s="286">
        <v>0</v>
      </c>
      <c r="F186" s="286">
        <v>0</v>
      </c>
      <c r="G186" s="278"/>
      <c r="H186" s="429"/>
      <c r="I186" s="278"/>
      <c r="J186" s="278"/>
      <c r="K186" s="278"/>
      <c r="L186" s="278"/>
      <c r="M186" s="278"/>
    </row>
    <row r="187" spans="2:13" s="217" customFormat="1">
      <c r="B187" s="231"/>
      <c r="C187" s="287"/>
      <c r="D187" s="287"/>
      <c r="E187" s="287"/>
      <c r="F187" s="287"/>
      <c r="G187" s="279"/>
      <c r="H187" s="430"/>
      <c r="I187" s="279"/>
      <c r="J187" s="279"/>
      <c r="K187" s="279"/>
      <c r="L187" s="279"/>
      <c r="M187" s="279"/>
    </row>
    <row r="188" spans="2:13" s="217" customFormat="1">
      <c r="B188" s="241" t="s">
        <v>21</v>
      </c>
      <c r="C188" s="242">
        <f>SUM(C170:C186)</f>
        <v>1061259</v>
      </c>
      <c r="D188" s="242">
        <f>SUM(D170:D186)</f>
        <v>2993158</v>
      </c>
      <c r="E188" s="242">
        <f>SUM(E170:E186)</f>
        <v>4147006</v>
      </c>
      <c r="F188" s="243">
        <f>SUM(F170:F186)</f>
        <v>2209458</v>
      </c>
      <c r="G188" s="280"/>
      <c r="H188" s="431"/>
      <c r="I188" s="280"/>
      <c r="J188" s="280"/>
      <c r="K188" s="280"/>
      <c r="L188" s="280"/>
      <c r="M188" s="280"/>
    </row>
    <row r="189" spans="2:13" s="217" customFormat="1">
      <c r="B189" s="208" t="s">
        <v>837</v>
      </c>
      <c r="C189" s="253"/>
      <c r="D189" s="253"/>
      <c r="E189" s="253"/>
      <c r="F189" s="253"/>
      <c r="G189" s="253"/>
      <c r="H189" s="410"/>
      <c r="I189" s="253"/>
      <c r="J189" s="210"/>
      <c r="K189" s="210"/>
    </row>
    <row r="190" spans="2:13" s="217" customFormat="1">
      <c r="B190" s="210" t="s">
        <v>111</v>
      </c>
      <c r="C190" s="253"/>
      <c r="D190" s="253"/>
      <c r="E190" s="253"/>
      <c r="F190" s="253"/>
      <c r="G190" s="253"/>
      <c r="H190" s="410"/>
      <c r="I190" s="253"/>
      <c r="J190" s="210"/>
      <c r="K190" s="210"/>
    </row>
    <row r="191" spans="2:13" s="217" customFormat="1">
      <c r="B191" s="210" t="s">
        <v>112</v>
      </c>
      <c r="C191" s="219"/>
      <c r="D191" s="219"/>
      <c r="E191" s="219"/>
      <c r="F191" s="219"/>
      <c r="G191" s="219"/>
      <c r="H191" s="409"/>
      <c r="I191" s="219"/>
    </row>
    <row r="192" spans="2:13" s="217" customFormat="1" ht="12.75">
      <c r="B192" s="210" t="s">
        <v>113</v>
      </c>
      <c r="C192" s="219"/>
      <c r="D192" s="219"/>
      <c r="E192" s="219"/>
      <c r="F192" s="219"/>
      <c r="G192" s="227"/>
      <c r="H192" s="105"/>
      <c r="I192" s="227"/>
      <c r="J192" s="227"/>
    </row>
    <row r="193" spans="2:13" s="217" customFormat="1" ht="12.75">
      <c r="B193" s="210" t="s">
        <v>114</v>
      </c>
      <c r="C193" s="219"/>
      <c r="D193" s="219"/>
      <c r="E193" s="219"/>
      <c r="F193" s="219"/>
      <c r="G193" s="227"/>
      <c r="H193" s="105"/>
      <c r="I193" s="227"/>
      <c r="J193" s="227"/>
      <c r="K193" s="281"/>
      <c r="L193" s="259"/>
    </row>
    <row r="194" spans="2:13" s="217" customFormat="1" ht="12.75">
      <c r="B194" s="210" t="s">
        <v>207</v>
      </c>
      <c r="C194" s="219"/>
      <c r="D194" s="219"/>
      <c r="E194" s="219"/>
      <c r="F194" s="219"/>
      <c r="G194" s="227"/>
      <c r="H194" s="105"/>
      <c r="I194" s="227"/>
      <c r="J194" s="227"/>
      <c r="K194" s="281"/>
      <c r="L194" s="259"/>
    </row>
    <row r="195" spans="2:13" s="217" customFormat="1" ht="12.75">
      <c r="B195" s="210"/>
      <c r="C195" s="219"/>
      <c r="D195" s="219"/>
      <c r="E195" s="219"/>
      <c r="F195" s="219"/>
      <c r="G195" s="227"/>
      <c r="H195" s="105"/>
      <c r="I195" s="227"/>
      <c r="J195" s="227"/>
      <c r="K195" s="281"/>
      <c r="L195" s="259"/>
    </row>
    <row r="196" spans="2:13" s="217" customFormat="1" ht="12.75">
      <c r="C196" s="219"/>
      <c r="D196" s="219"/>
      <c r="E196" s="219"/>
      <c r="F196" s="219"/>
      <c r="G196" s="219"/>
      <c r="H196" s="409"/>
      <c r="I196" s="219"/>
      <c r="J196" s="219"/>
      <c r="K196" s="219"/>
      <c r="L196" s="227"/>
    </row>
    <row r="197" spans="2:13" s="217" customFormat="1" ht="12.75">
      <c r="C197" s="219"/>
      <c r="D197" s="219"/>
      <c r="E197" s="219"/>
      <c r="F197" s="219"/>
      <c r="G197" s="219"/>
      <c r="H197" s="409"/>
      <c r="I197" s="219"/>
      <c r="J197" s="219"/>
      <c r="K197" s="219"/>
      <c r="L197" s="227"/>
    </row>
    <row r="198" spans="2:13" s="217" customFormat="1" ht="12.75">
      <c r="C198" s="219"/>
      <c r="D198" s="219"/>
      <c r="E198" s="219"/>
      <c r="F198" s="219"/>
      <c r="G198" s="219"/>
      <c r="H198" s="409"/>
      <c r="I198" s="219"/>
      <c r="J198" s="219"/>
      <c r="K198" s="219"/>
      <c r="L198" s="227"/>
    </row>
    <row r="199" spans="2:13" s="217" customFormat="1">
      <c r="B199" s="282" t="s">
        <v>174</v>
      </c>
      <c r="C199" s="204"/>
      <c r="D199" s="204"/>
      <c r="E199" s="204"/>
      <c r="F199" s="204"/>
      <c r="G199" s="204"/>
      <c r="H199" s="422"/>
    </row>
    <row r="200" spans="2:13" s="217" customFormat="1">
      <c r="B200" s="283" t="s">
        <v>116</v>
      </c>
      <c r="C200" s="283"/>
      <c r="D200" s="279"/>
      <c r="E200" s="279"/>
      <c r="F200" s="279"/>
      <c r="G200" s="204"/>
      <c r="H200" s="422"/>
    </row>
    <row r="201" spans="2:13" s="217" customFormat="1">
      <c r="B201" s="244" t="s">
        <v>117</v>
      </c>
      <c r="C201" s="248"/>
      <c r="D201" s="248"/>
      <c r="E201" s="248"/>
      <c r="F201" s="288"/>
      <c r="G201" s="204"/>
      <c r="H201" s="422"/>
    </row>
    <row r="202" spans="2:13" s="217" customFormat="1" ht="12.75">
      <c r="B202" s="226" t="s">
        <v>2</v>
      </c>
      <c r="C202" s="226"/>
      <c r="D202" s="204"/>
      <c r="E202" s="204"/>
      <c r="F202" s="204"/>
      <c r="G202" s="204"/>
      <c r="H202" s="106" t="s">
        <v>185</v>
      </c>
      <c r="K202" s="277"/>
      <c r="L202" s="277"/>
    </row>
    <row r="203" spans="2:13" s="217" customFormat="1">
      <c r="B203" s="204"/>
      <c r="C203" s="204"/>
      <c r="D203" s="204"/>
      <c r="E203" s="204"/>
      <c r="F203" s="204"/>
      <c r="G203" s="204"/>
      <c r="H203" s="422"/>
    </row>
    <row r="204" spans="2:13" s="217" customFormat="1">
      <c r="B204" s="233" t="s">
        <v>3</v>
      </c>
      <c r="C204" s="234">
        <v>2001</v>
      </c>
      <c r="D204" s="234">
        <v>2002</v>
      </c>
      <c r="E204" s="235">
        <v>2003</v>
      </c>
      <c r="F204" s="284" t="s">
        <v>81</v>
      </c>
      <c r="G204" s="263"/>
      <c r="H204" s="416"/>
      <c r="I204" s="264"/>
      <c r="J204" s="264"/>
      <c r="K204" s="264"/>
      <c r="L204" s="264"/>
      <c r="M204" s="264"/>
    </row>
    <row r="205" spans="2:13" s="217" customFormat="1">
      <c r="B205" s="237" t="s">
        <v>4</v>
      </c>
      <c r="C205" s="286">
        <v>0</v>
      </c>
      <c r="D205" s="286">
        <v>0</v>
      </c>
      <c r="E205" s="286">
        <v>0</v>
      </c>
      <c r="F205" s="286">
        <v>0</v>
      </c>
      <c r="G205" s="265"/>
      <c r="H205" s="417"/>
      <c r="I205" s="265"/>
      <c r="J205" s="265"/>
      <c r="K205" s="265"/>
      <c r="L205" s="265"/>
      <c r="M205" s="265"/>
    </row>
    <row r="206" spans="2:13" s="217" customFormat="1">
      <c r="B206" s="237" t="s">
        <v>6</v>
      </c>
      <c r="C206" s="286">
        <v>0</v>
      </c>
      <c r="D206" s="239">
        <f>131000+7666</f>
        <v>138666</v>
      </c>
      <c r="E206" s="239">
        <v>166884</v>
      </c>
      <c r="F206" s="239">
        <v>3600</v>
      </c>
      <c r="G206" s="265"/>
      <c r="H206" s="417"/>
      <c r="I206" s="265"/>
      <c r="J206" s="265"/>
      <c r="K206" s="265"/>
      <c r="L206" s="265"/>
      <c r="M206" s="265"/>
    </row>
    <row r="207" spans="2:13" s="217" customFormat="1">
      <c r="B207" s="237" t="s">
        <v>7</v>
      </c>
      <c r="C207" s="239">
        <v>937063</v>
      </c>
      <c r="D207" s="239">
        <f>633349+25200</f>
        <v>658549</v>
      </c>
      <c r="E207" s="239">
        <v>917785</v>
      </c>
      <c r="F207" s="239">
        <v>776046</v>
      </c>
      <c r="G207" s="265"/>
      <c r="H207" s="417"/>
      <c r="I207" s="265"/>
      <c r="J207" s="265"/>
      <c r="K207" s="265"/>
      <c r="L207" s="265"/>
      <c r="M207" s="265"/>
    </row>
    <row r="208" spans="2:13" s="217" customFormat="1">
      <c r="B208" s="237" t="s">
        <v>8</v>
      </c>
      <c r="C208" s="239">
        <v>808405</v>
      </c>
      <c r="D208" s="239">
        <f>515099+24560</f>
        <v>539659</v>
      </c>
      <c r="E208" s="239">
        <v>692421</v>
      </c>
      <c r="F208" s="239">
        <v>104140</v>
      </c>
      <c r="G208" s="265"/>
      <c r="H208" s="417"/>
      <c r="I208" s="265"/>
      <c r="J208" s="265"/>
      <c r="K208" s="265"/>
      <c r="L208" s="265"/>
      <c r="M208" s="265"/>
    </row>
    <row r="209" spans="2:13" s="217" customFormat="1">
      <c r="B209" s="237" t="s">
        <v>9</v>
      </c>
      <c r="C209" s="239">
        <v>1628322</v>
      </c>
      <c r="D209" s="239">
        <f>1186235+84840</f>
        <v>1271075</v>
      </c>
      <c r="E209" s="239">
        <v>780932</v>
      </c>
      <c r="F209" s="239">
        <v>379766</v>
      </c>
      <c r="G209" s="265"/>
      <c r="H209" s="417"/>
      <c r="I209" s="265"/>
      <c r="J209" s="265"/>
      <c r="K209" s="265"/>
      <c r="L209" s="265"/>
      <c r="M209" s="265"/>
    </row>
    <row r="210" spans="2:13" s="217" customFormat="1">
      <c r="B210" s="237" t="s">
        <v>10</v>
      </c>
      <c r="C210" s="239">
        <v>5924072</v>
      </c>
      <c r="D210" s="239">
        <f>6651922+155463</f>
        <v>6807385</v>
      </c>
      <c r="E210" s="239">
        <v>5693822</v>
      </c>
      <c r="F210" s="239">
        <v>2240642</v>
      </c>
      <c r="G210" s="265"/>
      <c r="H210" s="417"/>
      <c r="I210" s="265"/>
      <c r="J210" s="265"/>
      <c r="K210" s="265"/>
      <c r="L210" s="265"/>
      <c r="M210" s="265"/>
    </row>
    <row r="211" spans="2:13" s="217" customFormat="1">
      <c r="B211" s="237" t="s">
        <v>48</v>
      </c>
      <c r="C211" s="239">
        <v>5093191</v>
      </c>
      <c r="D211" s="239">
        <f>2071428+227626</f>
        <v>2299054</v>
      </c>
      <c r="E211" s="239">
        <v>4268676</v>
      </c>
      <c r="F211" s="239">
        <v>2517418</v>
      </c>
      <c r="G211" s="265"/>
      <c r="H211" s="417"/>
      <c r="I211" s="265"/>
      <c r="J211" s="265"/>
      <c r="K211" s="265"/>
      <c r="L211" s="265"/>
      <c r="M211" s="265"/>
    </row>
    <row r="212" spans="2:13" s="217" customFormat="1">
      <c r="B212" s="237" t="s">
        <v>12</v>
      </c>
      <c r="C212" s="239">
        <v>798225</v>
      </c>
      <c r="D212" s="239">
        <f>1709809+141092</f>
        <v>1850901</v>
      </c>
      <c r="E212" s="239">
        <v>2283131</v>
      </c>
      <c r="F212" s="239">
        <v>688452</v>
      </c>
      <c r="G212" s="265"/>
      <c r="H212" s="417"/>
      <c r="I212" s="265"/>
      <c r="J212" s="265"/>
      <c r="K212" s="265"/>
      <c r="L212" s="265"/>
      <c r="M212" s="265"/>
    </row>
    <row r="213" spans="2:13" s="217" customFormat="1">
      <c r="B213" s="237" t="s">
        <v>13</v>
      </c>
      <c r="C213" s="239">
        <v>3671885</v>
      </c>
      <c r="D213" s="239">
        <f>2905015+333677</f>
        <v>3238692</v>
      </c>
      <c r="E213" s="239">
        <v>1318850</v>
      </c>
      <c r="F213" s="239">
        <v>359802</v>
      </c>
      <c r="G213" s="265"/>
      <c r="H213" s="417"/>
      <c r="I213" s="265"/>
      <c r="J213" s="265"/>
      <c r="K213" s="265"/>
      <c r="L213" s="265"/>
      <c r="M213" s="265"/>
    </row>
    <row r="214" spans="2:13" s="217" customFormat="1">
      <c r="B214" s="237" t="s">
        <v>608</v>
      </c>
      <c r="C214" s="286">
        <v>0</v>
      </c>
      <c r="D214" s="286">
        <v>0</v>
      </c>
      <c r="E214" s="286">
        <v>0</v>
      </c>
      <c r="F214" s="286">
        <v>0</v>
      </c>
      <c r="G214" s="265"/>
      <c r="H214" s="417"/>
      <c r="I214" s="265"/>
      <c r="J214" s="265"/>
      <c r="K214" s="265"/>
      <c r="L214" s="265"/>
      <c r="M214" s="265"/>
    </row>
    <row r="215" spans="2:13" s="217" customFormat="1">
      <c r="B215" s="237" t="s">
        <v>14</v>
      </c>
      <c r="C215" s="239">
        <v>8061596</v>
      </c>
      <c r="D215" s="239">
        <f>8405364+639696</f>
        <v>9045060</v>
      </c>
      <c r="E215" s="239">
        <v>8254293</v>
      </c>
      <c r="F215" s="239">
        <v>5404265</v>
      </c>
      <c r="G215" s="265"/>
      <c r="H215" s="417"/>
      <c r="I215" s="265"/>
      <c r="J215" s="265"/>
      <c r="K215" s="265"/>
      <c r="L215" s="265"/>
      <c r="M215" s="265"/>
    </row>
    <row r="216" spans="2:13" s="217" customFormat="1">
      <c r="B216" s="237" t="s">
        <v>15</v>
      </c>
      <c r="C216" s="239">
        <v>1892504</v>
      </c>
      <c r="D216" s="239">
        <f>2242390+87374</f>
        <v>2329764</v>
      </c>
      <c r="E216" s="239">
        <v>822323</v>
      </c>
      <c r="F216" s="239">
        <v>787596</v>
      </c>
      <c r="G216" s="265"/>
      <c r="H216" s="417"/>
      <c r="I216" s="265"/>
      <c r="J216" s="265"/>
      <c r="K216" s="265"/>
      <c r="L216" s="265"/>
      <c r="M216" s="265"/>
    </row>
    <row r="217" spans="2:13" s="217" customFormat="1">
      <c r="B217" s="237" t="s">
        <v>16</v>
      </c>
      <c r="C217" s="286">
        <v>0</v>
      </c>
      <c r="D217" s="286">
        <v>0</v>
      </c>
      <c r="E217" s="286">
        <v>0</v>
      </c>
      <c r="F217" s="286">
        <v>0</v>
      </c>
      <c r="G217" s="265"/>
      <c r="H217" s="417"/>
      <c r="I217" s="265"/>
      <c r="J217" s="265"/>
      <c r="K217" s="265"/>
      <c r="L217" s="265"/>
      <c r="M217" s="265"/>
    </row>
    <row r="218" spans="2:13" s="217" customFormat="1">
      <c r="B218" s="237" t="s">
        <v>17</v>
      </c>
      <c r="C218" s="239">
        <v>2311066</v>
      </c>
      <c r="D218" s="239">
        <f>3294020+373324</f>
        <v>3667344</v>
      </c>
      <c r="E218" s="239">
        <v>2615519</v>
      </c>
      <c r="F218" s="239">
        <v>1279007</v>
      </c>
      <c r="G218" s="265"/>
      <c r="H218" s="417"/>
      <c r="I218" s="265"/>
      <c r="J218" s="265"/>
      <c r="K218" s="265"/>
      <c r="L218" s="265"/>
      <c r="M218" s="265"/>
    </row>
    <row r="219" spans="2:13" s="217" customFormat="1">
      <c r="B219" s="237" t="s">
        <v>84</v>
      </c>
      <c r="C219" s="239">
        <v>448147</v>
      </c>
      <c r="D219" s="239">
        <f>579869+84781</f>
        <v>664650</v>
      </c>
      <c r="E219" s="239">
        <v>725750</v>
      </c>
      <c r="F219" s="239">
        <v>161157</v>
      </c>
      <c r="G219" s="265"/>
      <c r="H219" s="417"/>
      <c r="I219" s="265"/>
      <c r="J219" s="265"/>
      <c r="K219" s="265"/>
      <c r="L219" s="265"/>
      <c r="M219" s="265"/>
    </row>
    <row r="220" spans="2:13" s="217" customFormat="1">
      <c r="B220" s="237" t="s">
        <v>19</v>
      </c>
      <c r="C220" s="239">
        <v>164349</v>
      </c>
      <c r="D220" s="239">
        <f>166621+0</f>
        <v>166621</v>
      </c>
      <c r="E220" s="239">
        <v>358428</v>
      </c>
      <c r="F220" s="239">
        <v>17394</v>
      </c>
      <c r="G220" s="265"/>
      <c r="H220" s="417"/>
      <c r="I220" s="265"/>
      <c r="J220" s="265"/>
      <c r="K220" s="265"/>
      <c r="L220" s="265"/>
      <c r="M220" s="265"/>
    </row>
    <row r="221" spans="2:13" s="217" customFormat="1">
      <c r="B221" s="237" t="s">
        <v>20</v>
      </c>
      <c r="C221" s="286">
        <v>0</v>
      </c>
      <c r="D221" s="286">
        <v>0</v>
      </c>
      <c r="E221" s="286">
        <v>0</v>
      </c>
      <c r="F221" s="286">
        <v>0</v>
      </c>
      <c r="G221" s="265"/>
      <c r="H221" s="417"/>
      <c r="I221" s="265"/>
      <c r="J221" s="265"/>
      <c r="K221" s="265"/>
      <c r="L221" s="265"/>
      <c r="M221" s="265"/>
    </row>
    <row r="222" spans="2:13" s="217" customFormat="1">
      <c r="B222" s="231"/>
      <c r="C222" s="287"/>
      <c r="D222" s="287"/>
      <c r="E222" s="287"/>
      <c r="F222" s="287"/>
      <c r="G222" s="279"/>
      <c r="H222" s="430"/>
      <c r="I222" s="279"/>
      <c r="J222" s="279"/>
      <c r="K222" s="279"/>
      <c r="L222" s="279"/>
      <c r="M222" s="279"/>
    </row>
    <row r="223" spans="2:13" s="217" customFormat="1">
      <c r="B223" s="241" t="s">
        <v>21</v>
      </c>
      <c r="C223" s="242">
        <f>SUM(C206:C221)</f>
        <v>31738825</v>
      </c>
      <c r="D223" s="242">
        <f>SUM(D206:D221)</f>
        <v>32677420</v>
      </c>
      <c r="E223" s="242">
        <f>SUM(E206:E221)</f>
        <v>28898814</v>
      </c>
      <c r="F223" s="243">
        <f>SUM(F206:F221)</f>
        <v>14719285</v>
      </c>
      <c r="G223" s="267"/>
      <c r="H223" s="419"/>
      <c r="I223" s="267"/>
      <c r="J223" s="267"/>
      <c r="K223" s="267"/>
      <c r="L223" s="267"/>
      <c r="M223" s="267"/>
    </row>
    <row r="224" spans="2:13" s="217" customFormat="1">
      <c r="B224" s="210" t="s">
        <v>845</v>
      </c>
      <c r="C224" s="210"/>
      <c r="D224" s="210"/>
      <c r="E224" s="210"/>
      <c r="F224" s="210"/>
      <c r="H224" s="422"/>
    </row>
    <row r="225" spans="2:12" s="217" customFormat="1">
      <c r="B225" s="213" t="s">
        <v>118</v>
      </c>
      <c r="C225" s="210"/>
      <c r="D225" s="210"/>
      <c r="E225" s="210"/>
      <c r="F225" s="210"/>
      <c r="H225" s="422"/>
    </row>
    <row r="226" spans="2:12" s="217" customFormat="1">
      <c r="B226" s="213" t="s">
        <v>119</v>
      </c>
      <c r="C226" s="210"/>
      <c r="D226" s="210"/>
      <c r="E226" s="210"/>
      <c r="F226" s="210"/>
      <c r="G226" s="210"/>
      <c r="H226" s="424"/>
      <c r="I226" s="210"/>
      <c r="J226" s="210"/>
    </row>
    <row r="227" spans="2:12" s="217" customFormat="1">
      <c r="B227" s="210"/>
      <c r="H227" s="422"/>
    </row>
    <row r="228" spans="2:12" s="217" customFormat="1" ht="12.75">
      <c r="C228" s="219"/>
      <c r="D228" s="219"/>
      <c r="E228" s="219"/>
      <c r="F228" s="219"/>
      <c r="G228" s="219"/>
      <c r="H228" s="409"/>
      <c r="I228" s="219"/>
      <c r="J228" s="219"/>
      <c r="K228" s="219"/>
      <c r="L228" s="227"/>
    </row>
    <row r="229" spans="2:12" s="217" customFormat="1" ht="12.75">
      <c r="C229" s="219"/>
      <c r="D229" s="219"/>
      <c r="E229" s="219"/>
      <c r="F229" s="219"/>
      <c r="G229" s="219"/>
      <c r="H229" s="409"/>
      <c r="I229" s="219"/>
      <c r="J229" s="219"/>
      <c r="K229" s="219"/>
      <c r="L229" s="227"/>
    </row>
    <row r="230" spans="2:12" s="217" customFormat="1" ht="12.75">
      <c r="C230" s="256"/>
      <c r="D230" s="256"/>
      <c r="E230" s="256"/>
      <c r="F230" s="256"/>
      <c r="G230" s="219"/>
      <c r="H230" s="409"/>
      <c r="I230" s="219"/>
      <c r="J230" s="219"/>
      <c r="K230" s="219"/>
      <c r="L230" s="227"/>
    </row>
    <row r="231" spans="2:12" s="217" customFormat="1" ht="12.75">
      <c r="C231" s="219"/>
      <c r="D231" s="219"/>
      <c r="E231" s="219"/>
      <c r="F231" s="219"/>
      <c r="G231" s="219"/>
      <c r="H231" s="409"/>
      <c r="I231" s="219"/>
      <c r="J231" s="219"/>
      <c r="K231" s="219"/>
      <c r="L231" s="227"/>
    </row>
    <row r="232" spans="2:12" s="217" customFormat="1" ht="12.75">
      <c r="C232" s="219"/>
      <c r="D232" s="219"/>
      <c r="E232" s="219"/>
      <c r="F232" s="219"/>
      <c r="G232" s="219"/>
      <c r="H232" s="409"/>
      <c r="I232" s="219"/>
      <c r="J232" s="219"/>
      <c r="K232" s="219"/>
      <c r="L232" s="227"/>
    </row>
    <row r="233" spans="2:12" s="217" customFormat="1" ht="12.75">
      <c r="C233" s="219"/>
      <c r="D233" s="219"/>
      <c r="E233" s="219"/>
      <c r="F233" s="219"/>
      <c r="G233" s="219"/>
      <c r="H233" s="409"/>
      <c r="I233" s="219"/>
      <c r="J233" s="219"/>
      <c r="K233" s="219"/>
      <c r="L233" s="227"/>
    </row>
    <row r="234" spans="2:12" s="217" customFormat="1" ht="12.75">
      <c r="C234" s="219"/>
      <c r="D234" s="219"/>
      <c r="E234" s="219"/>
      <c r="F234" s="219"/>
      <c r="G234" s="219"/>
      <c r="H234" s="409"/>
      <c r="I234" s="219"/>
      <c r="J234" s="219"/>
      <c r="K234" s="219"/>
      <c r="L234" s="227"/>
    </row>
    <row r="235" spans="2:12" s="217" customFormat="1" ht="12.75">
      <c r="C235" s="219"/>
      <c r="D235" s="219"/>
      <c r="E235" s="219"/>
      <c r="F235" s="219"/>
      <c r="G235" s="219"/>
      <c r="H235" s="409"/>
      <c r="I235" s="219"/>
      <c r="J235" s="219"/>
      <c r="K235" s="219"/>
      <c r="L235" s="227"/>
    </row>
    <row r="236" spans="2:12" s="217" customFormat="1" ht="12.75">
      <c r="C236" s="219"/>
      <c r="D236" s="219"/>
      <c r="E236" s="219"/>
      <c r="F236" s="219"/>
      <c r="G236" s="219"/>
      <c r="H236" s="409"/>
      <c r="I236" s="219"/>
      <c r="J236" s="219"/>
      <c r="K236" s="219"/>
      <c r="L236" s="227"/>
    </row>
    <row r="237" spans="2:12" s="217" customFormat="1" ht="12.75">
      <c r="C237" s="219"/>
      <c r="D237" s="219"/>
      <c r="E237" s="219"/>
      <c r="F237" s="219"/>
      <c r="G237" s="219"/>
      <c r="H237" s="409"/>
      <c r="I237" s="219"/>
      <c r="J237" s="219"/>
      <c r="K237" s="219"/>
      <c r="L237" s="227"/>
    </row>
    <row r="238" spans="2:12" s="217" customFormat="1" ht="12.75">
      <c r="C238" s="219"/>
      <c r="D238" s="219"/>
      <c r="E238" s="219"/>
      <c r="F238" s="219"/>
      <c r="G238" s="219"/>
      <c r="H238" s="409"/>
      <c r="I238" s="219"/>
      <c r="J238" s="219"/>
      <c r="K238" s="219"/>
      <c r="L238" s="227"/>
    </row>
    <row r="239" spans="2:12" s="217" customFormat="1" ht="12.75">
      <c r="C239" s="219"/>
      <c r="D239" s="219"/>
      <c r="E239" s="219"/>
      <c r="F239" s="219"/>
      <c r="G239" s="219"/>
      <c r="H239" s="409"/>
      <c r="I239" s="219"/>
      <c r="J239" s="219"/>
      <c r="K239" s="219"/>
      <c r="L239" s="227"/>
    </row>
    <row r="240" spans="2:12" s="217" customFormat="1" ht="12.75">
      <c r="C240" s="219"/>
      <c r="D240" s="219"/>
      <c r="E240" s="219"/>
      <c r="F240" s="219"/>
      <c r="G240" s="219"/>
      <c r="H240" s="409"/>
      <c r="I240" s="219"/>
      <c r="J240" s="219"/>
      <c r="K240" s="219"/>
      <c r="L240" s="227"/>
    </row>
    <row r="241" spans="3:12" s="217" customFormat="1" ht="12.75">
      <c r="C241" s="219"/>
      <c r="D241" s="219"/>
      <c r="E241" s="219"/>
      <c r="F241" s="219"/>
      <c r="G241" s="219"/>
      <c r="H241" s="409"/>
      <c r="I241" s="219"/>
      <c r="J241" s="219"/>
      <c r="K241" s="219"/>
      <c r="L241" s="227"/>
    </row>
    <row r="242" spans="3:12" s="217" customFormat="1" ht="12.75">
      <c r="C242" s="219"/>
      <c r="D242" s="219"/>
      <c r="E242" s="219"/>
      <c r="F242" s="219"/>
      <c r="G242" s="219"/>
      <c r="H242" s="409"/>
      <c r="I242" s="219"/>
      <c r="J242" s="219"/>
      <c r="K242" s="219"/>
      <c r="L242" s="227"/>
    </row>
    <row r="243" spans="3:12" s="217" customFormat="1" ht="12.75">
      <c r="C243" s="219"/>
      <c r="D243" s="219"/>
      <c r="E243" s="219"/>
      <c r="F243" s="219"/>
      <c r="G243" s="219"/>
      <c r="H243" s="409"/>
      <c r="I243" s="219"/>
      <c r="J243" s="219"/>
      <c r="K243" s="219"/>
      <c r="L243" s="227"/>
    </row>
    <row r="244" spans="3:12" s="217" customFormat="1" ht="12.75">
      <c r="C244" s="219"/>
      <c r="D244" s="219"/>
      <c r="E244" s="219"/>
      <c r="F244" s="219"/>
      <c r="G244" s="219"/>
      <c r="H244" s="409"/>
      <c r="I244" s="219"/>
      <c r="J244" s="219"/>
      <c r="K244" s="219"/>
      <c r="L244" s="227"/>
    </row>
    <row r="245" spans="3:12" s="217" customFormat="1" ht="12.75">
      <c r="C245" s="219"/>
      <c r="D245" s="219"/>
      <c r="E245" s="219"/>
      <c r="F245" s="219"/>
      <c r="G245" s="219"/>
      <c r="H245" s="409"/>
      <c r="I245" s="219"/>
      <c r="J245" s="219"/>
      <c r="K245" s="219"/>
      <c r="L245" s="227"/>
    </row>
    <row r="246" spans="3:12" s="217" customFormat="1" ht="12.75">
      <c r="C246" s="219"/>
      <c r="D246" s="219"/>
      <c r="E246" s="219"/>
      <c r="F246" s="219"/>
      <c r="G246" s="219"/>
      <c r="H246" s="409"/>
      <c r="I246" s="219"/>
      <c r="J246" s="219"/>
      <c r="K246" s="219"/>
      <c r="L246" s="227"/>
    </row>
    <row r="247" spans="3:12" s="217" customFormat="1" ht="12.75">
      <c r="C247" s="219"/>
      <c r="D247" s="219"/>
      <c r="E247" s="219"/>
      <c r="F247" s="219"/>
      <c r="G247" s="219"/>
      <c r="H247" s="409"/>
      <c r="I247" s="219"/>
      <c r="J247" s="219"/>
      <c r="K247" s="219"/>
      <c r="L247" s="227"/>
    </row>
    <row r="248" spans="3:12" s="217" customFormat="1" ht="12.75">
      <c r="C248" s="219"/>
      <c r="D248" s="219"/>
      <c r="E248" s="219"/>
      <c r="F248" s="219"/>
      <c r="G248" s="219"/>
      <c r="H248" s="409"/>
      <c r="I248" s="219"/>
      <c r="J248" s="219"/>
      <c r="K248" s="219"/>
      <c r="L248" s="227"/>
    </row>
    <row r="249" spans="3:12" s="217" customFormat="1" ht="12.75">
      <c r="C249" s="219"/>
      <c r="D249" s="219"/>
      <c r="E249" s="219"/>
      <c r="F249" s="219"/>
      <c r="G249" s="219"/>
      <c r="H249" s="409"/>
      <c r="I249" s="219"/>
      <c r="J249" s="219"/>
      <c r="K249" s="219"/>
      <c r="L249" s="227"/>
    </row>
    <row r="250" spans="3:12" s="217" customFormat="1" ht="12.75">
      <c r="C250" s="219"/>
      <c r="D250" s="219"/>
      <c r="E250" s="219"/>
      <c r="F250" s="219"/>
      <c r="G250" s="219"/>
      <c r="H250" s="409"/>
      <c r="I250" s="219"/>
      <c r="J250" s="219"/>
      <c r="K250" s="219"/>
      <c r="L250" s="227"/>
    </row>
    <row r="251" spans="3:12" s="217" customFormat="1" ht="12.75">
      <c r="C251" s="219"/>
      <c r="D251" s="219"/>
      <c r="E251" s="219"/>
      <c r="F251" s="219"/>
      <c r="G251" s="219"/>
      <c r="H251" s="409"/>
      <c r="I251" s="219"/>
      <c r="J251" s="219"/>
      <c r="K251" s="219"/>
      <c r="L251" s="227"/>
    </row>
    <row r="252" spans="3:12" s="217" customFormat="1" ht="12.75">
      <c r="C252" s="219"/>
      <c r="D252" s="219"/>
      <c r="E252" s="219"/>
      <c r="F252" s="219"/>
      <c r="G252" s="219"/>
      <c r="H252" s="409"/>
      <c r="I252" s="219"/>
      <c r="J252" s="219"/>
      <c r="K252" s="219"/>
      <c r="L252" s="227"/>
    </row>
    <row r="253" spans="3:12" s="217" customFormat="1" ht="12.75">
      <c r="C253" s="219"/>
      <c r="D253" s="219"/>
      <c r="E253" s="219"/>
      <c r="F253" s="219"/>
      <c r="G253" s="219"/>
      <c r="H253" s="409"/>
      <c r="I253" s="219"/>
      <c r="J253" s="219"/>
      <c r="K253" s="219"/>
      <c r="L253" s="227"/>
    </row>
    <row r="254" spans="3:12" s="217" customFormat="1" ht="12.75">
      <c r="C254" s="219"/>
      <c r="D254" s="219"/>
      <c r="E254" s="219"/>
      <c r="F254" s="219"/>
      <c r="G254" s="219"/>
      <c r="H254" s="409"/>
      <c r="I254" s="219"/>
      <c r="J254" s="219"/>
      <c r="K254" s="219"/>
      <c r="L254" s="227"/>
    </row>
    <row r="255" spans="3:12" s="217" customFormat="1" ht="12.75">
      <c r="C255" s="219"/>
      <c r="D255" s="219"/>
      <c r="E255" s="219"/>
      <c r="F255" s="219"/>
      <c r="G255" s="219"/>
      <c r="H255" s="409"/>
      <c r="I255" s="219"/>
      <c r="J255" s="219"/>
      <c r="K255" s="219"/>
      <c r="L255" s="227"/>
    </row>
    <row r="256" spans="3:12" s="217" customFormat="1" ht="12.75">
      <c r="C256" s="219"/>
      <c r="D256" s="219"/>
      <c r="E256" s="219"/>
      <c r="F256" s="219"/>
      <c r="G256" s="219"/>
      <c r="H256" s="409"/>
      <c r="I256" s="219"/>
      <c r="J256" s="219"/>
      <c r="K256" s="219"/>
      <c r="L256" s="227"/>
    </row>
    <row r="257" spans="3:12" s="217" customFormat="1" ht="12.75">
      <c r="C257" s="219"/>
      <c r="D257" s="219"/>
      <c r="E257" s="219"/>
      <c r="F257" s="219"/>
      <c r="G257" s="219"/>
      <c r="H257" s="409"/>
      <c r="I257" s="219"/>
      <c r="J257" s="219"/>
      <c r="K257" s="219"/>
      <c r="L257" s="227"/>
    </row>
    <row r="258" spans="3:12" s="217" customFormat="1" ht="12.75">
      <c r="C258" s="219"/>
      <c r="D258" s="219"/>
      <c r="E258" s="219"/>
      <c r="F258" s="219"/>
      <c r="G258" s="219"/>
      <c r="H258" s="409"/>
      <c r="I258" s="219"/>
      <c r="J258" s="219"/>
      <c r="K258" s="219"/>
      <c r="L258" s="227"/>
    </row>
    <row r="259" spans="3:12" s="217" customFormat="1" ht="12.75">
      <c r="C259" s="219"/>
      <c r="D259" s="219"/>
      <c r="E259" s="219"/>
      <c r="F259" s="219"/>
      <c r="G259" s="219"/>
      <c r="H259" s="409"/>
      <c r="I259" s="219"/>
      <c r="J259" s="219"/>
      <c r="K259" s="219"/>
      <c r="L259" s="227"/>
    </row>
    <row r="260" spans="3:12" s="217" customFormat="1" ht="12.75">
      <c r="C260" s="219"/>
      <c r="D260" s="219"/>
      <c r="E260" s="219"/>
      <c r="F260" s="219"/>
      <c r="G260" s="219"/>
      <c r="H260" s="409"/>
      <c r="I260" s="219"/>
      <c r="J260" s="219"/>
      <c r="K260" s="219"/>
      <c r="L260" s="227"/>
    </row>
    <row r="261" spans="3:12" s="217" customFormat="1" ht="12.75">
      <c r="C261" s="219"/>
      <c r="D261" s="219"/>
      <c r="E261" s="219"/>
      <c r="F261" s="219"/>
      <c r="G261" s="219"/>
      <c r="H261" s="409"/>
      <c r="I261" s="219"/>
      <c r="J261" s="219"/>
      <c r="K261" s="219"/>
      <c r="L261" s="227"/>
    </row>
    <row r="262" spans="3:12" s="217" customFormat="1" ht="12.75">
      <c r="C262" s="219"/>
      <c r="D262" s="219"/>
      <c r="E262" s="219"/>
      <c r="F262" s="219"/>
      <c r="G262" s="219"/>
      <c r="H262" s="409"/>
      <c r="I262" s="219"/>
      <c r="J262" s="219"/>
      <c r="K262" s="219"/>
      <c r="L262" s="227"/>
    </row>
    <row r="263" spans="3:12" s="217" customFormat="1" ht="12.75">
      <c r="C263" s="219"/>
      <c r="D263" s="219"/>
      <c r="E263" s="219"/>
      <c r="F263" s="219"/>
      <c r="G263" s="219"/>
      <c r="H263" s="409"/>
      <c r="I263" s="219"/>
      <c r="J263" s="219"/>
      <c r="K263" s="219"/>
      <c r="L263" s="227"/>
    </row>
    <row r="264" spans="3:12" s="217" customFormat="1" ht="12.75">
      <c r="C264" s="219"/>
      <c r="D264" s="219"/>
      <c r="E264" s="219"/>
      <c r="F264" s="219"/>
      <c r="G264" s="219"/>
      <c r="H264" s="409"/>
      <c r="I264" s="219"/>
      <c r="J264" s="219"/>
      <c r="K264" s="219"/>
      <c r="L264" s="227"/>
    </row>
    <row r="265" spans="3:12" s="217" customFormat="1" ht="12.75">
      <c r="C265" s="219"/>
      <c r="D265" s="219"/>
      <c r="E265" s="219"/>
      <c r="F265" s="219"/>
      <c r="G265" s="219"/>
      <c r="H265" s="409"/>
      <c r="I265" s="219"/>
      <c r="J265" s="219"/>
      <c r="K265" s="219"/>
      <c r="L265" s="227"/>
    </row>
    <row r="266" spans="3:12" s="217" customFormat="1" ht="12.75">
      <c r="C266" s="219"/>
      <c r="D266" s="219"/>
      <c r="E266" s="219"/>
      <c r="F266" s="219"/>
      <c r="G266" s="219"/>
      <c r="H266" s="409"/>
      <c r="I266" s="219"/>
      <c r="J266" s="219"/>
      <c r="K266" s="219"/>
      <c r="L266" s="227"/>
    </row>
    <row r="267" spans="3:12" s="217" customFormat="1" ht="12.75">
      <c r="C267" s="219"/>
      <c r="D267" s="219"/>
      <c r="E267" s="219"/>
      <c r="F267" s="219"/>
      <c r="G267" s="219"/>
      <c r="H267" s="409"/>
      <c r="I267" s="219"/>
      <c r="J267" s="219"/>
      <c r="K267" s="219"/>
      <c r="L267" s="227"/>
    </row>
    <row r="268" spans="3:12" s="217" customFormat="1" ht="12.75">
      <c r="C268" s="219"/>
      <c r="D268" s="219"/>
      <c r="E268" s="219"/>
      <c r="F268" s="219"/>
      <c r="G268" s="219"/>
      <c r="H268" s="409"/>
      <c r="I268" s="219"/>
      <c r="J268" s="219"/>
      <c r="K268" s="219"/>
      <c r="L268" s="227"/>
    </row>
    <row r="269" spans="3:12" s="217" customFormat="1" ht="12.75">
      <c r="C269" s="219"/>
      <c r="D269" s="219"/>
      <c r="E269" s="219"/>
      <c r="F269" s="219"/>
      <c r="G269" s="219"/>
      <c r="H269" s="409"/>
      <c r="I269" s="219"/>
      <c r="J269" s="219"/>
      <c r="K269" s="219"/>
      <c r="L269" s="227"/>
    </row>
    <row r="270" spans="3:12" s="217" customFormat="1" ht="12.75">
      <c r="C270" s="219"/>
      <c r="D270" s="219"/>
      <c r="E270" s="219"/>
      <c r="F270" s="219"/>
      <c r="G270" s="219"/>
      <c r="H270" s="409"/>
      <c r="I270" s="219"/>
      <c r="J270" s="219"/>
      <c r="K270" s="219"/>
      <c r="L270" s="227"/>
    </row>
    <row r="271" spans="3:12" s="217" customFormat="1" ht="12.75">
      <c r="C271" s="219"/>
      <c r="D271" s="219"/>
      <c r="E271" s="219"/>
      <c r="F271" s="219"/>
      <c r="G271" s="219"/>
      <c r="H271" s="409"/>
      <c r="I271" s="219"/>
      <c r="J271" s="219"/>
      <c r="K271" s="219"/>
      <c r="L271" s="227"/>
    </row>
    <row r="272" spans="3:12" s="217" customFormat="1" ht="12.75">
      <c r="C272" s="219"/>
      <c r="D272" s="219"/>
      <c r="E272" s="219"/>
      <c r="F272" s="219"/>
      <c r="G272" s="219"/>
      <c r="H272" s="409"/>
      <c r="I272" s="219"/>
      <c r="J272" s="219"/>
      <c r="K272" s="219"/>
      <c r="L272" s="227"/>
    </row>
    <row r="273" spans="3:12" s="217" customFormat="1" ht="12.75">
      <c r="C273" s="219"/>
      <c r="D273" s="219"/>
      <c r="E273" s="219"/>
      <c r="F273" s="219"/>
      <c r="G273" s="219"/>
      <c r="H273" s="409"/>
      <c r="I273" s="219"/>
      <c r="J273" s="219"/>
      <c r="K273" s="219"/>
      <c r="L273" s="227"/>
    </row>
    <row r="274" spans="3:12" s="217" customFormat="1" ht="12.75">
      <c r="C274" s="219"/>
      <c r="D274" s="219"/>
      <c r="E274" s="219"/>
      <c r="F274" s="219"/>
      <c r="G274" s="219"/>
      <c r="H274" s="409"/>
      <c r="I274" s="219"/>
      <c r="J274" s="219"/>
      <c r="K274" s="219"/>
      <c r="L274" s="227"/>
    </row>
    <row r="275" spans="3:12" s="217" customFormat="1" ht="12.75">
      <c r="C275" s="219"/>
      <c r="D275" s="219"/>
      <c r="E275" s="219"/>
      <c r="F275" s="219"/>
      <c r="G275" s="219"/>
      <c r="H275" s="409"/>
      <c r="I275" s="219"/>
      <c r="J275" s="219"/>
      <c r="K275" s="219"/>
      <c r="L275" s="227"/>
    </row>
    <row r="276" spans="3:12" s="217" customFormat="1" ht="12.75">
      <c r="C276" s="219"/>
      <c r="D276" s="219"/>
      <c r="E276" s="219"/>
      <c r="F276" s="219"/>
      <c r="G276" s="219"/>
      <c r="H276" s="409"/>
      <c r="I276" s="219"/>
      <c r="J276" s="219"/>
      <c r="K276" s="219"/>
      <c r="L276" s="227"/>
    </row>
    <row r="277" spans="3:12" s="217" customFormat="1" ht="12.75">
      <c r="C277" s="219"/>
      <c r="D277" s="219"/>
      <c r="E277" s="219"/>
      <c r="F277" s="219"/>
      <c r="G277" s="219"/>
      <c r="H277" s="409"/>
      <c r="I277" s="219"/>
      <c r="J277" s="219"/>
      <c r="K277" s="219"/>
      <c r="L277" s="227"/>
    </row>
    <row r="278" spans="3:12" s="217" customFormat="1" ht="12.75">
      <c r="C278" s="219"/>
      <c r="D278" s="219"/>
      <c r="E278" s="219"/>
      <c r="F278" s="219"/>
      <c r="G278" s="219"/>
      <c r="H278" s="409"/>
      <c r="I278" s="219"/>
      <c r="J278" s="219"/>
      <c r="K278" s="219"/>
      <c r="L278" s="227"/>
    </row>
    <row r="279" spans="3:12" s="217" customFormat="1" ht="12.75">
      <c r="C279" s="219"/>
      <c r="D279" s="219"/>
      <c r="E279" s="219"/>
      <c r="F279" s="219"/>
      <c r="G279" s="219"/>
      <c r="H279" s="409"/>
      <c r="I279" s="219"/>
      <c r="J279" s="219"/>
      <c r="K279" s="219"/>
      <c r="L279" s="227"/>
    </row>
    <row r="280" spans="3:12" s="217" customFormat="1" ht="12.75">
      <c r="C280" s="219"/>
      <c r="D280" s="219"/>
      <c r="E280" s="219"/>
      <c r="F280" s="219"/>
      <c r="G280" s="219"/>
      <c r="H280" s="409"/>
      <c r="I280" s="219"/>
      <c r="J280" s="219"/>
      <c r="K280" s="219"/>
      <c r="L280" s="227"/>
    </row>
    <row r="281" spans="3:12" s="217" customFormat="1" ht="12.75">
      <c r="C281" s="219"/>
      <c r="D281" s="219"/>
      <c r="E281" s="219"/>
      <c r="F281" s="219"/>
      <c r="G281" s="219"/>
      <c r="H281" s="409"/>
      <c r="I281" s="219"/>
      <c r="J281" s="219"/>
      <c r="K281" s="219"/>
      <c r="L281" s="227"/>
    </row>
    <row r="282" spans="3:12" s="217" customFormat="1" ht="12.75">
      <c r="C282" s="219"/>
      <c r="D282" s="219"/>
      <c r="E282" s="219"/>
      <c r="F282" s="219"/>
      <c r="G282" s="219"/>
      <c r="H282" s="409"/>
      <c r="I282" s="219"/>
      <c r="J282" s="219"/>
      <c r="K282" s="219"/>
      <c r="L282" s="227"/>
    </row>
    <row r="283" spans="3:12" s="217" customFormat="1" ht="12.75">
      <c r="C283" s="219"/>
      <c r="D283" s="219"/>
      <c r="E283" s="219"/>
      <c r="F283" s="219"/>
      <c r="G283" s="219"/>
      <c r="H283" s="409"/>
      <c r="I283" s="219"/>
      <c r="J283" s="219"/>
      <c r="K283" s="219"/>
      <c r="L283" s="227"/>
    </row>
    <row r="284" spans="3:12" s="217" customFormat="1" ht="12.75">
      <c r="C284" s="219"/>
      <c r="D284" s="219"/>
      <c r="E284" s="219"/>
      <c r="F284" s="219"/>
      <c r="G284" s="219"/>
      <c r="H284" s="409"/>
      <c r="I284" s="219"/>
      <c r="J284" s="219"/>
      <c r="K284" s="219"/>
      <c r="L284" s="227"/>
    </row>
    <row r="285" spans="3:12" s="217" customFormat="1" ht="12.75">
      <c r="C285" s="219"/>
      <c r="D285" s="219"/>
      <c r="E285" s="219"/>
      <c r="F285" s="219"/>
      <c r="G285" s="219"/>
      <c r="H285" s="409"/>
      <c r="I285" s="219"/>
      <c r="J285" s="219"/>
      <c r="K285" s="219"/>
      <c r="L285" s="227"/>
    </row>
    <row r="286" spans="3:12" s="217" customFormat="1" ht="12.75">
      <c r="C286" s="219"/>
      <c r="D286" s="219"/>
      <c r="E286" s="219"/>
      <c r="F286" s="219"/>
      <c r="G286" s="219"/>
      <c r="H286" s="409"/>
      <c r="I286" s="219"/>
      <c r="J286" s="219"/>
      <c r="K286" s="219"/>
      <c r="L286" s="227"/>
    </row>
    <row r="287" spans="3:12" s="217" customFormat="1" ht="12.75">
      <c r="C287" s="219"/>
      <c r="D287" s="219"/>
      <c r="E287" s="219"/>
      <c r="F287" s="219"/>
      <c r="G287" s="219"/>
      <c r="H287" s="409"/>
      <c r="I287" s="219"/>
      <c r="J287" s="219"/>
      <c r="K287" s="219"/>
      <c r="L287" s="227"/>
    </row>
    <row r="288" spans="3:12" s="217" customFormat="1" ht="12.75">
      <c r="C288" s="219"/>
      <c r="D288" s="219"/>
      <c r="E288" s="219"/>
      <c r="F288" s="219"/>
      <c r="G288" s="219"/>
      <c r="H288" s="409"/>
      <c r="I288" s="219"/>
      <c r="J288" s="219"/>
      <c r="K288" s="219"/>
      <c r="L288" s="227"/>
    </row>
    <row r="289" spans="3:12" s="217" customFormat="1" ht="12.75">
      <c r="C289" s="219"/>
      <c r="D289" s="219"/>
      <c r="E289" s="219"/>
      <c r="F289" s="219"/>
      <c r="G289" s="219"/>
      <c r="H289" s="409"/>
      <c r="I289" s="219"/>
      <c r="J289" s="219"/>
      <c r="K289" s="219"/>
      <c r="L289" s="227"/>
    </row>
    <row r="290" spans="3:12" s="217" customFormat="1" ht="12.75">
      <c r="C290" s="219"/>
      <c r="D290" s="219"/>
      <c r="E290" s="219"/>
      <c r="F290" s="219"/>
      <c r="G290" s="219"/>
      <c r="H290" s="409"/>
      <c r="I290" s="219"/>
      <c r="J290" s="219"/>
      <c r="K290" s="219"/>
      <c r="L290" s="227"/>
    </row>
    <row r="291" spans="3:12" s="217" customFormat="1" ht="12.75">
      <c r="C291" s="219"/>
      <c r="D291" s="219"/>
      <c r="E291" s="219"/>
      <c r="F291" s="219"/>
      <c r="G291" s="219"/>
      <c r="H291" s="409"/>
      <c r="I291" s="219"/>
      <c r="J291" s="219"/>
      <c r="K291" s="219"/>
      <c r="L291" s="227"/>
    </row>
    <row r="292" spans="3:12" s="217" customFormat="1" ht="12.75">
      <c r="C292" s="219"/>
      <c r="D292" s="219"/>
      <c r="E292" s="219"/>
      <c r="F292" s="219"/>
      <c r="G292" s="219"/>
      <c r="H292" s="409"/>
      <c r="I292" s="219"/>
      <c r="J292" s="219"/>
      <c r="K292" s="219"/>
      <c r="L292" s="227"/>
    </row>
    <row r="293" spans="3:12" s="217" customFormat="1" ht="12.75">
      <c r="C293" s="219"/>
      <c r="D293" s="219"/>
      <c r="E293" s="219"/>
      <c r="F293" s="219"/>
      <c r="G293" s="219"/>
      <c r="H293" s="409"/>
      <c r="I293" s="219"/>
      <c r="J293" s="219"/>
      <c r="K293" s="219"/>
      <c r="L293" s="227"/>
    </row>
    <row r="294" spans="3:12" s="217" customFormat="1" ht="12.75">
      <c r="C294" s="219"/>
      <c r="D294" s="219"/>
      <c r="E294" s="219"/>
      <c r="F294" s="219"/>
      <c r="G294" s="219"/>
      <c r="H294" s="409"/>
      <c r="I294" s="219"/>
      <c r="J294" s="219"/>
      <c r="K294" s="219"/>
      <c r="L294" s="227"/>
    </row>
    <row r="295" spans="3:12" s="217" customFormat="1" ht="12.75">
      <c r="C295" s="219"/>
      <c r="D295" s="219"/>
      <c r="E295" s="219"/>
      <c r="F295" s="219"/>
      <c r="G295" s="219"/>
      <c r="H295" s="409"/>
      <c r="I295" s="219"/>
      <c r="J295" s="219"/>
      <c r="K295" s="219"/>
      <c r="L295" s="227"/>
    </row>
    <row r="296" spans="3:12" s="217" customFormat="1" ht="12.75">
      <c r="C296" s="219"/>
      <c r="D296" s="219"/>
      <c r="E296" s="219"/>
      <c r="F296" s="219"/>
      <c r="G296" s="219"/>
      <c r="H296" s="409"/>
      <c r="I296" s="219"/>
      <c r="J296" s="219"/>
      <c r="K296" s="219"/>
      <c r="L296" s="227"/>
    </row>
    <row r="297" spans="3:12" s="217" customFormat="1" ht="12.75">
      <c r="C297" s="219"/>
      <c r="D297" s="219"/>
      <c r="E297" s="219"/>
      <c r="F297" s="219"/>
      <c r="G297" s="219"/>
      <c r="H297" s="409"/>
      <c r="I297" s="219"/>
      <c r="J297" s="219"/>
      <c r="K297" s="219"/>
      <c r="L297" s="227"/>
    </row>
    <row r="298" spans="3:12" s="217" customFormat="1" ht="12.75">
      <c r="C298" s="219"/>
      <c r="D298" s="219"/>
      <c r="E298" s="219"/>
      <c r="F298" s="219"/>
      <c r="G298" s="219"/>
      <c r="H298" s="409"/>
      <c r="I298" s="219"/>
      <c r="J298" s="219"/>
      <c r="K298" s="219"/>
      <c r="L298" s="227"/>
    </row>
    <row r="299" spans="3:12" s="217" customFormat="1" ht="12.75">
      <c r="C299" s="219"/>
      <c r="D299" s="219"/>
      <c r="E299" s="219"/>
      <c r="F299" s="219"/>
      <c r="G299" s="219"/>
      <c r="H299" s="409"/>
      <c r="I299" s="219"/>
      <c r="J299" s="219"/>
      <c r="K299" s="219"/>
      <c r="L299" s="227"/>
    </row>
    <row r="300" spans="3:12" s="217" customFormat="1" ht="12.75">
      <c r="C300" s="219"/>
      <c r="D300" s="219"/>
      <c r="E300" s="219"/>
      <c r="F300" s="219"/>
      <c r="G300" s="219"/>
      <c r="H300" s="409"/>
      <c r="I300" s="219"/>
      <c r="J300" s="219"/>
      <c r="K300" s="219"/>
      <c r="L300" s="227"/>
    </row>
    <row r="301" spans="3:12" s="217" customFormat="1" ht="12.75">
      <c r="C301" s="219"/>
      <c r="D301" s="219"/>
      <c r="E301" s="219"/>
      <c r="F301" s="219"/>
      <c r="G301" s="219"/>
      <c r="H301" s="409"/>
      <c r="I301" s="219"/>
      <c r="J301" s="219"/>
      <c r="K301" s="219"/>
      <c r="L301" s="227"/>
    </row>
    <row r="302" spans="3:12" s="217" customFormat="1" ht="12.75">
      <c r="C302" s="219"/>
      <c r="D302" s="219"/>
      <c r="E302" s="219"/>
      <c r="F302" s="219"/>
      <c r="G302" s="219"/>
      <c r="H302" s="409"/>
      <c r="I302" s="219"/>
      <c r="J302" s="219"/>
      <c r="K302" s="219"/>
      <c r="L302" s="227"/>
    </row>
    <row r="303" spans="3:12" s="217" customFormat="1" ht="12.75">
      <c r="C303" s="219"/>
      <c r="D303" s="219"/>
      <c r="E303" s="219"/>
      <c r="F303" s="219"/>
      <c r="G303" s="219"/>
      <c r="H303" s="409"/>
      <c r="I303" s="219"/>
      <c r="J303" s="219"/>
      <c r="K303" s="219"/>
      <c r="L303" s="227"/>
    </row>
    <row r="304" spans="3:12" s="217" customFormat="1" ht="12.75">
      <c r="C304" s="219"/>
      <c r="D304" s="219"/>
      <c r="E304" s="219"/>
      <c r="F304" s="219"/>
      <c r="G304" s="219"/>
      <c r="H304" s="409"/>
      <c r="I304" s="219"/>
      <c r="J304" s="219"/>
      <c r="K304" s="219"/>
      <c r="L304" s="227"/>
    </row>
    <row r="305" spans="3:12" s="217" customFormat="1" ht="12.75">
      <c r="C305" s="219"/>
      <c r="D305" s="219"/>
      <c r="E305" s="219"/>
      <c r="F305" s="219"/>
      <c r="G305" s="219"/>
      <c r="H305" s="409"/>
      <c r="I305" s="219"/>
      <c r="J305" s="219"/>
      <c r="K305" s="219"/>
      <c r="L305" s="227"/>
    </row>
    <row r="306" spans="3:12" s="217" customFormat="1" ht="12.75">
      <c r="C306" s="219"/>
      <c r="D306" s="219"/>
      <c r="E306" s="219"/>
      <c r="F306" s="219"/>
      <c r="G306" s="219"/>
      <c r="H306" s="409"/>
      <c r="I306" s="219"/>
      <c r="J306" s="219"/>
      <c r="K306" s="219"/>
      <c r="L306" s="227"/>
    </row>
    <row r="307" spans="3:12" s="217" customFormat="1" ht="12.75">
      <c r="C307" s="219"/>
      <c r="D307" s="219"/>
      <c r="E307" s="219"/>
      <c r="F307" s="219"/>
      <c r="G307" s="219"/>
      <c r="H307" s="409"/>
      <c r="I307" s="219"/>
      <c r="J307" s="219"/>
      <c r="K307" s="219"/>
      <c r="L307" s="227"/>
    </row>
    <row r="308" spans="3:12" s="217" customFormat="1" ht="12.75">
      <c r="C308" s="219"/>
      <c r="D308" s="219"/>
      <c r="E308" s="219"/>
      <c r="F308" s="219"/>
      <c r="G308" s="219"/>
      <c r="H308" s="409"/>
      <c r="I308" s="219"/>
      <c r="J308" s="219"/>
      <c r="K308" s="219"/>
      <c r="L308" s="227"/>
    </row>
    <row r="309" spans="3:12" s="217" customFormat="1" ht="12.75">
      <c r="C309" s="219"/>
      <c r="D309" s="219"/>
      <c r="E309" s="219"/>
      <c r="F309" s="219"/>
      <c r="G309" s="219"/>
      <c r="H309" s="409"/>
      <c r="I309" s="219"/>
      <c r="J309" s="219"/>
      <c r="K309" s="219"/>
      <c r="L309" s="227"/>
    </row>
    <row r="310" spans="3:12" s="217" customFormat="1" ht="12.75">
      <c r="C310" s="219"/>
      <c r="D310" s="219"/>
      <c r="E310" s="219"/>
      <c r="F310" s="219"/>
      <c r="G310" s="219"/>
      <c r="H310" s="409"/>
      <c r="I310" s="219"/>
      <c r="J310" s="219"/>
      <c r="K310" s="219"/>
      <c r="L310" s="227"/>
    </row>
    <row r="311" spans="3:12" s="217" customFormat="1" ht="12.75">
      <c r="C311" s="219"/>
      <c r="D311" s="219"/>
      <c r="E311" s="219"/>
      <c r="F311" s="219"/>
      <c r="G311" s="219"/>
      <c r="H311" s="409"/>
      <c r="I311" s="219"/>
      <c r="J311" s="219"/>
      <c r="K311" s="219"/>
      <c r="L311" s="227"/>
    </row>
    <row r="312" spans="3:12" s="217" customFormat="1" ht="12.75">
      <c r="C312" s="219"/>
      <c r="D312" s="219"/>
      <c r="E312" s="219"/>
      <c r="F312" s="219"/>
      <c r="G312" s="219"/>
      <c r="H312" s="409"/>
      <c r="I312" s="219"/>
      <c r="J312" s="219"/>
      <c r="K312" s="219"/>
      <c r="L312" s="227"/>
    </row>
    <row r="313" spans="3:12" s="217" customFormat="1" ht="12.75">
      <c r="C313" s="219"/>
      <c r="D313" s="219"/>
      <c r="E313" s="219"/>
      <c r="F313" s="219"/>
      <c r="G313" s="219"/>
      <c r="H313" s="409"/>
      <c r="I313" s="219"/>
      <c r="J313" s="219"/>
      <c r="K313" s="219"/>
      <c r="L313" s="227"/>
    </row>
    <row r="314" spans="3:12" s="217" customFormat="1" ht="12.75">
      <c r="C314" s="219"/>
      <c r="D314" s="219"/>
      <c r="E314" s="219"/>
      <c r="F314" s="219"/>
      <c r="G314" s="219"/>
      <c r="H314" s="409"/>
      <c r="I314" s="219"/>
      <c r="J314" s="219"/>
      <c r="K314" s="219"/>
      <c r="L314" s="227"/>
    </row>
    <row r="315" spans="3:12" s="217" customFormat="1" ht="12.75">
      <c r="C315" s="219"/>
      <c r="D315" s="219"/>
      <c r="E315" s="219"/>
      <c r="F315" s="219"/>
      <c r="G315" s="219"/>
      <c r="H315" s="409"/>
      <c r="I315" s="219"/>
      <c r="J315" s="219"/>
      <c r="K315" s="219"/>
      <c r="L315" s="227"/>
    </row>
    <row r="316" spans="3:12" s="217" customFormat="1" ht="12.75">
      <c r="C316" s="219"/>
      <c r="D316" s="219"/>
      <c r="E316" s="219"/>
      <c r="F316" s="219"/>
      <c r="G316" s="219"/>
      <c r="H316" s="409"/>
      <c r="I316" s="219"/>
      <c r="J316" s="219"/>
      <c r="K316" s="219"/>
      <c r="L316" s="227"/>
    </row>
    <row r="317" spans="3:12" s="217" customFormat="1" ht="12.75">
      <c r="C317" s="219"/>
      <c r="D317" s="219"/>
      <c r="E317" s="219"/>
      <c r="F317" s="219"/>
      <c r="G317" s="219"/>
      <c r="H317" s="409"/>
      <c r="I317" s="219"/>
      <c r="J317" s="219"/>
      <c r="K317" s="219"/>
      <c r="L317" s="227"/>
    </row>
    <row r="318" spans="3:12" s="217" customFormat="1" ht="12.75">
      <c r="C318" s="219"/>
      <c r="D318" s="219"/>
      <c r="E318" s="219"/>
      <c r="F318" s="219"/>
      <c r="G318" s="219"/>
      <c r="H318" s="409"/>
      <c r="I318" s="219"/>
      <c r="J318" s="219"/>
      <c r="K318" s="219"/>
      <c r="L318" s="227"/>
    </row>
    <row r="319" spans="3:12" s="217" customFormat="1" ht="12.75">
      <c r="C319" s="219"/>
      <c r="D319" s="219"/>
      <c r="E319" s="219"/>
      <c r="F319" s="219"/>
      <c r="G319" s="219"/>
      <c r="H319" s="409"/>
      <c r="I319" s="219"/>
      <c r="J319" s="219"/>
      <c r="K319" s="219"/>
      <c r="L319" s="227"/>
    </row>
    <row r="320" spans="3:12" s="217" customFormat="1" ht="12.75">
      <c r="C320" s="219"/>
      <c r="D320" s="219"/>
      <c r="E320" s="219"/>
      <c r="F320" s="219"/>
      <c r="G320" s="219"/>
      <c r="H320" s="409"/>
      <c r="I320" s="219"/>
      <c r="J320" s="219"/>
      <c r="K320" s="219"/>
      <c r="L320" s="227"/>
    </row>
    <row r="321" spans="3:12" s="217" customFormat="1" ht="12.75">
      <c r="C321" s="219"/>
      <c r="D321" s="219"/>
      <c r="E321" s="219"/>
      <c r="F321" s="219"/>
      <c r="G321" s="219"/>
      <c r="H321" s="409"/>
      <c r="I321" s="219"/>
      <c r="J321" s="219"/>
      <c r="K321" s="219"/>
      <c r="L321" s="227"/>
    </row>
    <row r="322" spans="3:12" s="217" customFormat="1" ht="12.75">
      <c r="C322" s="219"/>
      <c r="D322" s="219"/>
      <c r="E322" s="219"/>
      <c r="F322" s="219"/>
      <c r="G322" s="219"/>
      <c r="H322" s="409"/>
      <c r="I322" s="219"/>
      <c r="J322" s="219"/>
      <c r="K322" s="219"/>
      <c r="L322" s="227"/>
    </row>
    <row r="323" spans="3:12" s="217" customFormat="1" ht="12.75">
      <c r="C323" s="219"/>
      <c r="D323" s="219"/>
      <c r="E323" s="219"/>
      <c r="F323" s="219"/>
      <c r="G323" s="219"/>
      <c r="H323" s="409"/>
      <c r="I323" s="219"/>
      <c r="J323" s="219"/>
      <c r="K323" s="219"/>
      <c r="L323" s="227"/>
    </row>
    <row r="324" spans="3:12" s="217" customFormat="1" ht="12.75">
      <c r="C324" s="219"/>
      <c r="D324" s="219"/>
      <c r="E324" s="219"/>
      <c r="F324" s="219"/>
      <c r="G324" s="219"/>
      <c r="H324" s="409"/>
      <c r="I324" s="219"/>
      <c r="J324" s="219"/>
      <c r="K324" s="219"/>
      <c r="L324" s="227"/>
    </row>
    <row r="325" spans="3:12" s="217" customFormat="1" ht="12.75">
      <c r="C325" s="219"/>
      <c r="D325" s="219"/>
      <c r="E325" s="219"/>
      <c r="F325" s="219"/>
      <c r="G325" s="219"/>
      <c r="H325" s="409"/>
      <c r="I325" s="219"/>
      <c r="J325" s="219"/>
      <c r="K325" s="219"/>
      <c r="L325" s="227"/>
    </row>
    <row r="326" spans="3:12" s="217" customFormat="1" ht="12.75">
      <c r="C326" s="219"/>
      <c r="D326" s="219"/>
      <c r="E326" s="219"/>
      <c r="F326" s="219"/>
      <c r="G326" s="219"/>
      <c r="H326" s="409"/>
      <c r="I326" s="219"/>
      <c r="J326" s="219"/>
      <c r="K326" s="219"/>
      <c r="L326" s="227"/>
    </row>
    <row r="327" spans="3:12" s="217" customFormat="1" ht="12.75">
      <c r="C327" s="219"/>
      <c r="D327" s="219"/>
      <c r="E327" s="219"/>
      <c r="F327" s="219"/>
      <c r="G327" s="219"/>
      <c r="H327" s="409"/>
      <c r="I327" s="219"/>
      <c r="J327" s="219"/>
      <c r="K327" s="219"/>
      <c r="L327" s="227"/>
    </row>
    <row r="328" spans="3:12" s="217" customFormat="1" ht="12.75">
      <c r="C328" s="219"/>
      <c r="D328" s="219"/>
      <c r="E328" s="219"/>
      <c r="F328" s="219"/>
      <c r="G328" s="219"/>
      <c r="H328" s="409"/>
      <c r="I328" s="219"/>
      <c r="J328" s="219"/>
      <c r="K328" s="219"/>
      <c r="L328" s="227"/>
    </row>
    <row r="329" spans="3:12" s="217" customFormat="1" ht="12.75">
      <c r="C329" s="219"/>
      <c r="D329" s="219"/>
      <c r="E329" s="219"/>
      <c r="F329" s="219"/>
      <c r="G329" s="219"/>
      <c r="H329" s="409"/>
      <c r="I329" s="219"/>
      <c r="J329" s="219"/>
      <c r="K329" s="219"/>
      <c r="L329" s="227"/>
    </row>
    <row r="330" spans="3:12" s="217" customFormat="1" ht="12.75">
      <c r="C330" s="219"/>
      <c r="D330" s="219"/>
      <c r="E330" s="219"/>
      <c r="F330" s="219"/>
      <c r="G330" s="219"/>
      <c r="H330" s="409"/>
      <c r="I330" s="219"/>
      <c r="J330" s="219"/>
      <c r="K330" s="219"/>
      <c r="L330" s="227"/>
    </row>
    <row r="331" spans="3:12" s="217" customFormat="1" ht="12.75">
      <c r="C331" s="219"/>
      <c r="D331" s="219"/>
      <c r="E331" s="219"/>
      <c r="F331" s="219"/>
      <c r="G331" s="219"/>
      <c r="H331" s="409"/>
      <c r="I331" s="219"/>
      <c r="J331" s="219"/>
      <c r="K331" s="219"/>
      <c r="L331" s="227"/>
    </row>
    <row r="332" spans="3:12" s="217" customFormat="1" ht="12.75">
      <c r="C332" s="219"/>
      <c r="D332" s="219"/>
      <c r="E332" s="219"/>
      <c r="F332" s="219"/>
      <c r="G332" s="219"/>
      <c r="H332" s="409"/>
      <c r="I332" s="219"/>
      <c r="J332" s="219"/>
      <c r="K332" s="219"/>
      <c r="L332" s="227"/>
    </row>
    <row r="333" spans="3:12" s="217" customFormat="1" ht="12.75">
      <c r="C333" s="219"/>
      <c r="D333" s="219"/>
      <c r="E333" s="219"/>
      <c r="F333" s="219"/>
      <c r="G333" s="219"/>
      <c r="H333" s="409"/>
      <c r="I333" s="219"/>
      <c r="J333" s="219"/>
      <c r="K333" s="219"/>
      <c r="L333" s="227"/>
    </row>
    <row r="334" spans="3:12" s="217" customFormat="1" ht="12.75">
      <c r="C334" s="219"/>
      <c r="D334" s="219"/>
      <c r="E334" s="219"/>
      <c r="F334" s="219"/>
      <c r="G334" s="219"/>
      <c r="H334" s="409"/>
      <c r="I334" s="219"/>
      <c r="J334" s="219"/>
      <c r="K334" s="219"/>
      <c r="L334" s="227"/>
    </row>
    <row r="335" spans="3:12" s="217" customFormat="1" ht="12.75">
      <c r="C335" s="219"/>
      <c r="D335" s="219"/>
      <c r="E335" s="219"/>
      <c r="F335" s="219"/>
      <c r="G335" s="219"/>
      <c r="H335" s="409"/>
      <c r="I335" s="219"/>
      <c r="J335" s="219"/>
      <c r="K335" s="219"/>
      <c r="L335" s="227"/>
    </row>
    <row r="336" spans="3:12" s="217" customFormat="1" ht="12.75">
      <c r="C336" s="219"/>
      <c r="D336" s="219"/>
      <c r="E336" s="219"/>
      <c r="F336" s="219"/>
      <c r="G336" s="219"/>
      <c r="H336" s="409"/>
      <c r="I336" s="219"/>
      <c r="J336" s="219"/>
      <c r="K336" s="219"/>
      <c r="L336" s="227"/>
    </row>
    <row r="337" spans="3:12" s="217" customFormat="1" ht="12.75">
      <c r="C337" s="219"/>
      <c r="D337" s="219"/>
      <c r="E337" s="219"/>
      <c r="F337" s="219"/>
      <c r="G337" s="219"/>
      <c r="H337" s="409"/>
      <c r="I337" s="219"/>
      <c r="J337" s="219"/>
      <c r="K337" s="219"/>
      <c r="L337" s="227"/>
    </row>
    <row r="338" spans="3:12" s="217" customFormat="1" ht="12.75">
      <c r="C338" s="219"/>
      <c r="D338" s="219"/>
      <c r="E338" s="219"/>
      <c r="F338" s="219"/>
      <c r="G338" s="219"/>
      <c r="H338" s="409"/>
      <c r="I338" s="219"/>
      <c r="J338" s="219"/>
      <c r="K338" s="219"/>
      <c r="L338" s="227"/>
    </row>
    <row r="339" spans="3:12" s="217" customFormat="1" ht="12.75">
      <c r="C339" s="219"/>
      <c r="D339" s="219"/>
      <c r="E339" s="219"/>
      <c r="F339" s="219"/>
      <c r="G339" s="219"/>
      <c r="H339" s="409"/>
      <c r="I339" s="219"/>
      <c r="J339" s="219"/>
      <c r="K339" s="219"/>
      <c r="L339" s="227"/>
    </row>
    <row r="340" spans="3:12" s="217" customFormat="1" ht="12.75">
      <c r="C340" s="219"/>
      <c r="D340" s="219"/>
      <c r="E340" s="219"/>
      <c r="F340" s="219"/>
      <c r="G340" s="219"/>
      <c r="H340" s="409"/>
      <c r="I340" s="219"/>
      <c r="J340" s="219"/>
      <c r="K340" s="219"/>
      <c r="L340" s="227"/>
    </row>
    <row r="341" spans="3:12" s="217" customFormat="1" ht="12.75">
      <c r="C341" s="219"/>
      <c r="D341" s="219"/>
      <c r="E341" s="219"/>
      <c r="F341" s="219"/>
      <c r="G341" s="219"/>
      <c r="H341" s="409"/>
      <c r="I341" s="219"/>
      <c r="J341" s="219"/>
      <c r="K341" s="219"/>
      <c r="L341" s="227"/>
    </row>
    <row r="342" spans="3:12" s="217" customFormat="1" ht="12.75">
      <c r="C342" s="219"/>
      <c r="D342" s="219"/>
      <c r="E342" s="219"/>
      <c r="F342" s="219"/>
      <c r="G342" s="219"/>
      <c r="H342" s="409"/>
      <c r="I342" s="219"/>
      <c r="J342" s="219"/>
      <c r="K342" s="219"/>
      <c r="L342" s="227"/>
    </row>
    <row r="343" spans="3:12" s="217" customFormat="1" ht="12.75">
      <c r="C343" s="219"/>
      <c r="D343" s="219"/>
      <c r="E343" s="219"/>
      <c r="F343" s="219"/>
      <c r="G343" s="219"/>
      <c r="H343" s="409"/>
      <c r="I343" s="219"/>
      <c r="J343" s="219"/>
      <c r="K343" s="219"/>
      <c r="L343" s="227"/>
    </row>
    <row r="344" spans="3:12" s="217" customFormat="1" ht="12.75">
      <c r="C344" s="219"/>
      <c r="D344" s="219"/>
      <c r="E344" s="219"/>
      <c r="F344" s="219"/>
      <c r="G344" s="219"/>
      <c r="H344" s="409"/>
      <c r="I344" s="219"/>
      <c r="J344" s="219"/>
      <c r="K344" s="219"/>
      <c r="L344" s="227"/>
    </row>
    <row r="345" spans="3:12" s="217" customFormat="1" ht="12.75">
      <c r="C345" s="219"/>
      <c r="D345" s="219"/>
      <c r="E345" s="219"/>
      <c r="F345" s="219"/>
      <c r="G345" s="219"/>
      <c r="H345" s="409"/>
      <c r="I345" s="219"/>
      <c r="J345" s="219"/>
      <c r="K345" s="219"/>
      <c r="L345" s="227"/>
    </row>
    <row r="346" spans="3:12" s="217" customFormat="1" ht="12.75">
      <c r="C346" s="219"/>
      <c r="D346" s="219"/>
      <c r="E346" s="219"/>
      <c r="F346" s="219"/>
      <c r="G346" s="219"/>
      <c r="H346" s="409"/>
      <c r="I346" s="219"/>
      <c r="J346" s="219"/>
      <c r="K346" s="219"/>
      <c r="L346" s="227"/>
    </row>
    <row r="347" spans="3:12" s="217" customFormat="1" ht="12.75">
      <c r="C347" s="219"/>
      <c r="D347" s="219"/>
      <c r="E347" s="219"/>
      <c r="F347" s="219"/>
      <c r="G347" s="219"/>
      <c r="H347" s="409"/>
      <c r="I347" s="219"/>
      <c r="J347" s="219"/>
      <c r="K347" s="219"/>
      <c r="L347" s="227"/>
    </row>
    <row r="348" spans="3:12" s="217" customFormat="1" ht="12.75">
      <c r="C348" s="219"/>
      <c r="D348" s="219"/>
      <c r="E348" s="219"/>
      <c r="F348" s="219"/>
      <c r="G348" s="219"/>
      <c r="H348" s="409"/>
      <c r="I348" s="219"/>
      <c r="J348" s="219"/>
      <c r="K348" s="219"/>
      <c r="L348" s="227"/>
    </row>
    <row r="349" spans="3:12" s="217" customFormat="1" ht="12.75">
      <c r="C349" s="219"/>
      <c r="D349" s="219"/>
      <c r="E349" s="219"/>
      <c r="F349" s="219"/>
      <c r="G349" s="219"/>
      <c r="H349" s="409"/>
      <c r="I349" s="219"/>
      <c r="J349" s="219"/>
      <c r="K349" s="219"/>
      <c r="L349" s="227"/>
    </row>
    <row r="350" spans="3:12" s="217" customFormat="1" ht="12.75">
      <c r="C350" s="219"/>
      <c r="D350" s="219"/>
      <c r="E350" s="219"/>
      <c r="F350" s="219"/>
      <c r="G350" s="219"/>
      <c r="H350" s="409"/>
      <c r="I350" s="219"/>
      <c r="J350" s="219"/>
      <c r="K350" s="219"/>
      <c r="L350" s="227"/>
    </row>
    <row r="351" spans="3:12" s="217" customFormat="1" ht="12.75">
      <c r="C351" s="219"/>
      <c r="D351" s="219"/>
      <c r="E351" s="219"/>
      <c r="F351" s="219"/>
      <c r="G351" s="219"/>
      <c r="H351" s="409"/>
      <c r="I351" s="219"/>
      <c r="J351" s="219"/>
      <c r="K351" s="219"/>
      <c r="L351" s="227"/>
    </row>
    <row r="352" spans="3:12" s="217" customFormat="1" ht="12.75">
      <c r="C352" s="219"/>
      <c r="D352" s="219"/>
      <c r="E352" s="219"/>
      <c r="F352" s="219"/>
      <c r="G352" s="219"/>
      <c r="H352" s="409"/>
      <c r="I352" s="219"/>
      <c r="J352" s="219"/>
      <c r="K352" s="219"/>
      <c r="L352" s="227"/>
    </row>
    <row r="353" spans="3:12" s="217" customFormat="1" ht="12.75">
      <c r="C353" s="219"/>
      <c r="D353" s="219"/>
      <c r="E353" s="219"/>
      <c r="F353" s="219"/>
      <c r="G353" s="219"/>
      <c r="H353" s="409"/>
      <c r="I353" s="219"/>
      <c r="J353" s="219"/>
      <c r="K353" s="219"/>
      <c r="L353" s="227"/>
    </row>
    <row r="354" spans="3:12" s="217" customFormat="1" ht="12.75">
      <c r="C354" s="219"/>
      <c r="D354" s="219"/>
      <c r="E354" s="219"/>
      <c r="F354" s="219"/>
      <c r="G354" s="219"/>
      <c r="H354" s="409"/>
      <c r="I354" s="219"/>
      <c r="J354" s="219"/>
      <c r="K354" s="219"/>
      <c r="L354" s="227"/>
    </row>
    <row r="355" spans="3:12" s="217" customFormat="1" ht="12.75">
      <c r="C355" s="219"/>
      <c r="D355" s="219"/>
      <c r="E355" s="219"/>
      <c r="F355" s="219"/>
      <c r="G355" s="219"/>
      <c r="H355" s="409"/>
      <c r="I355" s="219"/>
      <c r="J355" s="219"/>
      <c r="K355" s="219"/>
      <c r="L355" s="227"/>
    </row>
    <row r="356" spans="3:12" s="217" customFormat="1" ht="12.75">
      <c r="C356" s="219"/>
      <c r="D356" s="219"/>
      <c r="E356" s="219"/>
      <c r="F356" s="219"/>
      <c r="G356" s="219"/>
      <c r="H356" s="409"/>
      <c r="I356" s="219"/>
      <c r="J356" s="219"/>
      <c r="K356" s="219"/>
      <c r="L356" s="227"/>
    </row>
    <row r="357" spans="3:12" s="217" customFormat="1" ht="12.75">
      <c r="C357" s="219"/>
      <c r="D357" s="219"/>
      <c r="E357" s="219"/>
      <c r="F357" s="219"/>
      <c r="G357" s="219"/>
      <c r="H357" s="409"/>
      <c r="I357" s="219"/>
      <c r="J357" s="219"/>
      <c r="K357" s="219"/>
      <c r="L357" s="227"/>
    </row>
    <row r="358" spans="3:12" s="217" customFormat="1" ht="12.75">
      <c r="C358" s="219"/>
      <c r="D358" s="219"/>
      <c r="E358" s="219"/>
      <c r="F358" s="219"/>
      <c r="G358" s="219"/>
      <c r="H358" s="409"/>
      <c r="I358" s="219"/>
      <c r="J358" s="219"/>
      <c r="K358" s="219"/>
      <c r="L358" s="227"/>
    </row>
    <row r="359" spans="3:12" s="217" customFormat="1" ht="12.75">
      <c r="C359" s="219"/>
      <c r="D359" s="219"/>
      <c r="E359" s="219"/>
      <c r="F359" s="219"/>
      <c r="G359" s="219"/>
      <c r="H359" s="409"/>
      <c r="I359" s="219"/>
      <c r="J359" s="219"/>
      <c r="K359" s="219"/>
      <c r="L359" s="227"/>
    </row>
    <row r="360" spans="3:12" s="217" customFormat="1" ht="12.75">
      <c r="C360" s="219"/>
      <c r="D360" s="219"/>
      <c r="E360" s="219"/>
      <c r="F360" s="219"/>
      <c r="G360" s="219"/>
      <c r="H360" s="409"/>
      <c r="I360" s="219"/>
      <c r="J360" s="219"/>
      <c r="K360" s="219"/>
      <c r="L360" s="227"/>
    </row>
    <row r="361" spans="3:12" s="217" customFormat="1" ht="12.75">
      <c r="C361" s="219"/>
      <c r="D361" s="219"/>
      <c r="E361" s="219"/>
      <c r="F361" s="219"/>
      <c r="G361" s="219"/>
      <c r="H361" s="409"/>
      <c r="I361" s="219"/>
      <c r="J361" s="219"/>
      <c r="K361" s="219"/>
      <c r="L361" s="227"/>
    </row>
    <row r="362" spans="3:12" s="217" customFormat="1" ht="12.75">
      <c r="C362" s="219"/>
      <c r="D362" s="219"/>
      <c r="E362" s="219"/>
      <c r="F362" s="219"/>
      <c r="G362" s="219"/>
      <c r="H362" s="409"/>
      <c r="I362" s="219"/>
      <c r="J362" s="219"/>
      <c r="K362" s="219"/>
      <c r="L362" s="227"/>
    </row>
    <row r="363" spans="3:12" s="217" customFormat="1" ht="12.75">
      <c r="C363" s="219"/>
      <c r="D363" s="219"/>
      <c r="E363" s="219"/>
      <c r="F363" s="219"/>
      <c r="G363" s="219"/>
      <c r="H363" s="409"/>
      <c r="I363" s="219"/>
      <c r="J363" s="219"/>
      <c r="K363" s="219"/>
      <c r="L363" s="227"/>
    </row>
    <row r="364" spans="3:12" s="217" customFormat="1" ht="12.75">
      <c r="C364" s="219"/>
      <c r="D364" s="219"/>
      <c r="E364" s="219"/>
      <c r="F364" s="219"/>
      <c r="G364" s="219"/>
      <c r="H364" s="409"/>
      <c r="I364" s="219"/>
      <c r="J364" s="219"/>
      <c r="K364" s="219"/>
      <c r="L364" s="227"/>
    </row>
    <row r="365" spans="3:12" s="217" customFormat="1" ht="12.75">
      <c r="C365" s="219"/>
      <c r="D365" s="219"/>
      <c r="E365" s="219"/>
      <c r="F365" s="219"/>
      <c r="G365" s="219"/>
      <c r="H365" s="409"/>
      <c r="I365" s="219"/>
      <c r="J365" s="219"/>
      <c r="K365" s="219"/>
      <c r="L365" s="227"/>
    </row>
    <row r="366" spans="3:12" s="217" customFormat="1" ht="12.75">
      <c r="C366" s="219"/>
      <c r="D366" s="219"/>
      <c r="E366" s="219"/>
      <c r="F366" s="219"/>
      <c r="G366" s="219"/>
      <c r="H366" s="409"/>
      <c r="I366" s="219"/>
      <c r="J366" s="219"/>
      <c r="K366" s="219"/>
      <c r="L366" s="227"/>
    </row>
    <row r="367" spans="3:12" s="217" customFormat="1" ht="12.75">
      <c r="C367" s="219"/>
      <c r="D367" s="219"/>
      <c r="E367" s="219"/>
      <c r="F367" s="219"/>
      <c r="G367" s="219"/>
      <c r="H367" s="409"/>
      <c r="I367" s="219"/>
      <c r="J367" s="219"/>
      <c r="K367" s="219"/>
      <c r="L367" s="227"/>
    </row>
    <row r="368" spans="3:12" s="217" customFormat="1" ht="12.75">
      <c r="C368" s="219"/>
      <c r="D368" s="219"/>
      <c r="E368" s="219"/>
      <c r="F368" s="219"/>
      <c r="G368" s="219"/>
      <c r="H368" s="409"/>
      <c r="I368" s="219"/>
      <c r="J368" s="219"/>
      <c r="K368" s="219"/>
      <c r="L368" s="227"/>
    </row>
    <row r="369" spans="3:12" s="217" customFormat="1" ht="12.75">
      <c r="C369" s="219"/>
      <c r="D369" s="219"/>
      <c r="E369" s="219"/>
      <c r="F369" s="219"/>
      <c r="G369" s="219"/>
      <c r="H369" s="409"/>
      <c r="I369" s="219"/>
      <c r="J369" s="219"/>
      <c r="K369" s="219"/>
      <c r="L369" s="227"/>
    </row>
    <row r="370" spans="3:12" s="217" customFormat="1" ht="12.75">
      <c r="C370" s="219"/>
      <c r="D370" s="219"/>
      <c r="E370" s="219"/>
      <c r="F370" s="219"/>
      <c r="G370" s="219"/>
      <c r="H370" s="409"/>
      <c r="I370" s="219"/>
      <c r="J370" s="219"/>
      <c r="K370" s="219"/>
      <c r="L370" s="227"/>
    </row>
    <row r="371" spans="3:12" s="217" customFormat="1" ht="12.75">
      <c r="C371" s="219"/>
      <c r="D371" s="219"/>
      <c r="E371" s="219"/>
      <c r="F371" s="219"/>
      <c r="G371" s="219"/>
      <c r="H371" s="409"/>
      <c r="I371" s="219"/>
      <c r="J371" s="219"/>
      <c r="K371" s="219"/>
      <c r="L371" s="227"/>
    </row>
    <row r="372" spans="3:12" s="217" customFormat="1" ht="12.75">
      <c r="C372" s="219"/>
      <c r="D372" s="219"/>
      <c r="E372" s="219"/>
      <c r="F372" s="219"/>
      <c r="G372" s="219"/>
      <c r="H372" s="409"/>
      <c r="I372" s="219"/>
      <c r="J372" s="219"/>
      <c r="K372" s="219"/>
      <c r="L372" s="227"/>
    </row>
    <row r="373" spans="3:12" s="217" customFormat="1" ht="12.75">
      <c r="C373" s="219"/>
      <c r="D373" s="219"/>
      <c r="E373" s="219"/>
      <c r="F373" s="219"/>
      <c r="G373" s="219"/>
      <c r="H373" s="409"/>
      <c r="I373" s="219"/>
      <c r="J373" s="219"/>
      <c r="K373" s="219"/>
      <c r="L373" s="227"/>
    </row>
    <row r="374" spans="3:12" s="217" customFormat="1" ht="12.75">
      <c r="C374" s="219"/>
      <c r="D374" s="219"/>
      <c r="E374" s="219"/>
      <c r="F374" s="219"/>
      <c r="G374" s="219"/>
      <c r="H374" s="409"/>
      <c r="I374" s="219"/>
      <c r="J374" s="219"/>
      <c r="K374" s="219"/>
      <c r="L374" s="227"/>
    </row>
    <row r="375" spans="3:12" s="217" customFormat="1" ht="12.75">
      <c r="C375" s="219"/>
      <c r="D375" s="219"/>
      <c r="E375" s="219"/>
      <c r="F375" s="219"/>
      <c r="G375" s="219"/>
      <c r="H375" s="409"/>
      <c r="I375" s="219"/>
      <c r="J375" s="219"/>
      <c r="K375" s="219"/>
      <c r="L375" s="227"/>
    </row>
    <row r="376" spans="3:12" s="217" customFormat="1" ht="12.75">
      <c r="C376" s="219"/>
      <c r="D376" s="219"/>
      <c r="E376" s="219"/>
      <c r="F376" s="219"/>
      <c r="G376" s="219"/>
      <c r="H376" s="409"/>
      <c r="I376" s="219"/>
      <c r="J376" s="219"/>
      <c r="K376" s="219"/>
      <c r="L376" s="227"/>
    </row>
    <row r="377" spans="3:12" s="217" customFormat="1" ht="12.75">
      <c r="C377" s="219"/>
      <c r="D377" s="219"/>
      <c r="E377" s="219"/>
      <c r="F377" s="219"/>
      <c r="G377" s="219"/>
      <c r="H377" s="409"/>
      <c r="I377" s="219"/>
      <c r="J377" s="219"/>
      <c r="K377" s="219"/>
      <c r="L377" s="227"/>
    </row>
    <row r="378" spans="3:12" s="217" customFormat="1" ht="12.75">
      <c r="C378" s="219"/>
      <c r="D378" s="219"/>
      <c r="E378" s="219"/>
      <c r="F378" s="219"/>
      <c r="G378" s="219"/>
      <c r="H378" s="409"/>
      <c r="I378" s="219"/>
      <c r="J378" s="219"/>
      <c r="K378" s="219"/>
      <c r="L378" s="227"/>
    </row>
    <row r="379" spans="3:12" s="217" customFormat="1" ht="12.75">
      <c r="C379" s="219"/>
      <c r="D379" s="219"/>
      <c r="E379" s="219"/>
      <c r="F379" s="219"/>
      <c r="G379" s="219"/>
      <c r="H379" s="409"/>
      <c r="I379" s="219"/>
      <c r="J379" s="219"/>
      <c r="K379" s="219"/>
      <c r="L379" s="227"/>
    </row>
    <row r="380" spans="3:12" s="217" customFormat="1" ht="12.75">
      <c r="C380" s="219"/>
      <c r="D380" s="219"/>
      <c r="E380" s="219"/>
      <c r="F380" s="219"/>
      <c r="G380" s="219"/>
      <c r="H380" s="409"/>
      <c r="I380" s="219"/>
      <c r="J380" s="219"/>
      <c r="K380" s="219"/>
      <c r="L380" s="227"/>
    </row>
    <row r="381" spans="3:12" s="217" customFormat="1" ht="12.75">
      <c r="C381" s="219"/>
      <c r="D381" s="219"/>
      <c r="E381" s="219"/>
      <c r="F381" s="219"/>
      <c r="G381" s="219"/>
      <c r="H381" s="409"/>
      <c r="I381" s="219"/>
      <c r="J381" s="219"/>
      <c r="K381" s="219"/>
      <c r="L381" s="227"/>
    </row>
    <row r="382" spans="3:12" s="217" customFormat="1" ht="12.75">
      <c r="C382" s="219"/>
      <c r="D382" s="219"/>
      <c r="E382" s="219"/>
      <c r="F382" s="219"/>
      <c r="G382" s="219"/>
      <c r="H382" s="409"/>
      <c r="I382" s="219"/>
      <c r="J382" s="219"/>
      <c r="K382" s="219"/>
      <c r="L382" s="227"/>
    </row>
    <row r="383" spans="3:12" s="217" customFormat="1" ht="12.75">
      <c r="C383" s="219"/>
      <c r="D383" s="219"/>
      <c r="E383" s="219"/>
      <c r="F383" s="219"/>
      <c r="G383" s="219"/>
      <c r="H383" s="409"/>
      <c r="I383" s="219"/>
      <c r="J383" s="219"/>
      <c r="K383" s="219"/>
      <c r="L383" s="227"/>
    </row>
    <row r="384" spans="3:12" s="217" customFormat="1" ht="12.75">
      <c r="C384" s="219"/>
      <c r="D384" s="219"/>
      <c r="E384" s="219"/>
      <c r="F384" s="219"/>
      <c r="G384" s="219"/>
      <c r="H384" s="409"/>
      <c r="I384" s="219"/>
      <c r="J384" s="219"/>
      <c r="K384" s="219"/>
      <c r="L384" s="227"/>
    </row>
    <row r="385" spans="3:12" s="217" customFormat="1" ht="12.75">
      <c r="C385" s="219"/>
      <c r="D385" s="219"/>
      <c r="E385" s="219"/>
      <c r="F385" s="219"/>
      <c r="G385" s="219"/>
      <c r="H385" s="409"/>
      <c r="I385" s="219"/>
      <c r="J385" s="219"/>
      <c r="K385" s="219"/>
      <c r="L385" s="227"/>
    </row>
    <row r="386" spans="3:12" s="217" customFormat="1" ht="12.75">
      <c r="C386" s="219"/>
      <c r="D386" s="219"/>
      <c r="E386" s="219"/>
      <c r="F386" s="219"/>
      <c r="G386" s="219"/>
      <c r="H386" s="409"/>
      <c r="I386" s="219"/>
      <c r="J386" s="219"/>
      <c r="K386" s="219"/>
      <c r="L386" s="227"/>
    </row>
    <row r="387" spans="3:12" s="217" customFormat="1" ht="12.75">
      <c r="C387" s="219"/>
      <c r="D387" s="219"/>
      <c r="E387" s="219"/>
      <c r="F387" s="219"/>
      <c r="G387" s="219"/>
      <c r="H387" s="409"/>
      <c r="I387" s="219"/>
      <c r="J387" s="219"/>
      <c r="K387" s="219"/>
      <c r="L387" s="227"/>
    </row>
    <row r="388" spans="3:12" s="217" customFormat="1" ht="12.75">
      <c r="C388" s="219"/>
      <c r="D388" s="219"/>
      <c r="E388" s="219"/>
      <c r="F388" s="219"/>
      <c r="G388" s="219"/>
      <c r="H388" s="409"/>
      <c r="I388" s="219"/>
      <c r="J388" s="219"/>
      <c r="K388" s="219"/>
      <c r="L388" s="227"/>
    </row>
    <row r="389" spans="3:12" s="217" customFormat="1" ht="12.75">
      <c r="C389" s="219"/>
      <c r="D389" s="219"/>
      <c r="E389" s="219"/>
      <c r="F389" s="219"/>
      <c r="G389" s="219"/>
      <c r="H389" s="409"/>
      <c r="I389" s="219"/>
      <c r="J389" s="219"/>
      <c r="K389" s="219"/>
      <c r="L389" s="227"/>
    </row>
    <row r="390" spans="3:12" s="217" customFormat="1" ht="12.75">
      <c r="C390" s="219"/>
      <c r="D390" s="219"/>
      <c r="E390" s="219"/>
      <c r="F390" s="219"/>
      <c r="G390" s="219"/>
      <c r="H390" s="409"/>
      <c r="I390" s="219"/>
      <c r="J390" s="219"/>
      <c r="K390" s="219"/>
      <c r="L390" s="227"/>
    </row>
    <row r="391" spans="3:12" s="217" customFormat="1" ht="12.75">
      <c r="C391" s="219"/>
      <c r="D391" s="219"/>
      <c r="E391" s="219"/>
      <c r="F391" s="219"/>
      <c r="G391" s="219"/>
      <c r="H391" s="409"/>
      <c r="I391" s="219"/>
      <c r="J391" s="219"/>
      <c r="K391" s="219"/>
      <c r="L391" s="227"/>
    </row>
    <row r="392" spans="3:12" s="217" customFormat="1" ht="12.75">
      <c r="C392" s="219"/>
      <c r="D392" s="219"/>
      <c r="E392" s="219"/>
      <c r="F392" s="219"/>
      <c r="G392" s="219"/>
      <c r="H392" s="409"/>
      <c r="I392" s="219"/>
      <c r="J392" s="219"/>
      <c r="K392" s="219"/>
      <c r="L392" s="227"/>
    </row>
    <row r="393" spans="3:12" s="217" customFormat="1" ht="12.75">
      <c r="C393" s="219"/>
      <c r="D393" s="219"/>
      <c r="E393" s="219"/>
      <c r="F393" s="219"/>
      <c r="G393" s="219"/>
      <c r="H393" s="409"/>
      <c r="I393" s="219"/>
      <c r="J393" s="219"/>
      <c r="K393" s="219"/>
      <c r="L393" s="227"/>
    </row>
    <row r="394" spans="3:12" s="217" customFormat="1" ht="12.75">
      <c r="C394" s="219"/>
      <c r="D394" s="219"/>
      <c r="E394" s="219"/>
      <c r="F394" s="219"/>
      <c r="G394" s="219"/>
      <c r="H394" s="409"/>
      <c r="I394" s="219"/>
      <c r="J394" s="219"/>
      <c r="K394" s="219"/>
      <c r="L394" s="227"/>
    </row>
    <row r="395" spans="3:12" s="217" customFormat="1" ht="12.75">
      <c r="C395" s="219"/>
      <c r="D395" s="219"/>
      <c r="E395" s="219"/>
      <c r="F395" s="219"/>
      <c r="G395" s="219"/>
      <c r="H395" s="409"/>
      <c r="I395" s="219"/>
      <c r="J395" s="219"/>
      <c r="K395" s="219"/>
      <c r="L395" s="227"/>
    </row>
    <row r="396" spans="3:12" s="217" customFormat="1" ht="12.75">
      <c r="C396" s="219"/>
      <c r="D396" s="219"/>
      <c r="E396" s="219"/>
      <c r="F396" s="219"/>
      <c r="G396" s="219"/>
      <c r="H396" s="409"/>
      <c r="I396" s="219"/>
      <c r="J396" s="219"/>
      <c r="K396" s="219"/>
      <c r="L396" s="227"/>
    </row>
    <row r="397" spans="3:12" s="217" customFormat="1" ht="12.75">
      <c r="C397" s="219"/>
      <c r="D397" s="219"/>
      <c r="E397" s="219"/>
      <c r="F397" s="219"/>
      <c r="G397" s="219"/>
      <c r="H397" s="409"/>
      <c r="I397" s="219"/>
      <c r="J397" s="219"/>
      <c r="K397" s="219"/>
      <c r="L397" s="227"/>
    </row>
    <row r="398" spans="3:12" s="217" customFormat="1" ht="12.75">
      <c r="C398" s="219"/>
      <c r="D398" s="219"/>
      <c r="E398" s="219"/>
      <c r="F398" s="219"/>
      <c r="G398" s="219"/>
      <c r="H398" s="409"/>
      <c r="I398" s="219"/>
      <c r="J398" s="219"/>
      <c r="K398" s="219"/>
      <c r="L398" s="227"/>
    </row>
    <row r="399" spans="3:12" s="217" customFormat="1" ht="12.75">
      <c r="C399" s="219"/>
      <c r="D399" s="219"/>
      <c r="E399" s="219"/>
      <c r="F399" s="219"/>
      <c r="G399" s="219"/>
      <c r="H399" s="409"/>
      <c r="I399" s="219"/>
      <c r="J399" s="219"/>
      <c r="K399" s="219"/>
      <c r="L399" s="227"/>
    </row>
    <row r="400" spans="3:12" s="217" customFormat="1" ht="12.75">
      <c r="C400" s="219"/>
      <c r="D400" s="219"/>
      <c r="E400" s="219"/>
      <c r="F400" s="219"/>
      <c r="G400" s="219"/>
      <c r="H400" s="409"/>
      <c r="I400" s="219"/>
      <c r="J400" s="219"/>
      <c r="K400" s="219"/>
      <c r="L400" s="227"/>
    </row>
    <row r="401" spans="3:12" s="217" customFormat="1" ht="12.75">
      <c r="C401" s="219"/>
      <c r="D401" s="219"/>
      <c r="E401" s="219"/>
      <c r="F401" s="219"/>
      <c r="G401" s="219"/>
      <c r="H401" s="409"/>
      <c r="I401" s="219"/>
      <c r="J401" s="219"/>
      <c r="K401" s="219"/>
      <c r="L401" s="227"/>
    </row>
    <row r="402" spans="3:12" s="217" customFormat="1" ht="12.75">
      <c r="C402" s="219"/>
      <c r="D402" s="219"/>
      <c r="E402" s="219"/>
      <c r="F402" s="219"/>
      <c r="G402" s="219"/>
      <c r="H402" s="409"/>
      <c r="I402" s="219"/>
      <c r="J402" s="219"/>
      <c r="K402" s="219"/>
      <c r="L402" s="227"/>
    </row>
    <row r="403" spans="3:12" s="217" customFormat="1" ht="12.75">
      <c r="C403" s="219"/>
      <c r="D403" s="219"/>
      <c r="E403" s="219"/>
      <c r="F403" s="219"/>
      <c r="G403" s="219"/>
      <c r="H403" s="409"/>
      <c r="I403" s="219"/>
      <c r="J403" s="219"/>
      <c r="K403" s="219"/>
      <c r="L403" s="227"/>
    </row>
    <row r="404" spans="3:12" s="217" customFormat="1" ht="12.75">
      <c r="C404" s="219"/>
      <c r="D404" s="219"/>
      <c r="E404" s="219"/>
      <c r="F404" s="219"/>
      <c r="G404" s="219"/>
      <c r="H404" s="409"/>
      <c r="I404" s="219"/>
      <c r="J404" s="219"/>
      <c r="K404" s="219"/>
      <c r="L404" s="227"/>
    </row>
    <row r="405" spans="3:12" s="217" customFormat="1" ht="12.75">
      <c r="C405" s="219"/>
      <c r="D405" s="219"/>
      <c r="E405" s="219"/>
      <c r="F405" s="219"/>
      <c r="G405" s="219"/>
      <c r="H405" s="409"/>
      <c r="I405" s="219"/>
      <c r="J405" s="219"/>
      <c r="K405" s="219"/>
      <c r="L405" s="227"/>
    </row>
    <row r="406" spans="3:12" s="217" customFormat="1" ht="12.75">
      <c r="C406" s="219"/>
      <c r="D406" s="219"/>
      <c r="E406" s="219"/>
      <c r="F406" s="219"/>
      <c r="G406" s="219"/>
      <c r="H406" s="409"/>
      <c r="I406" s="219"/>
      <c r="J406" s="219"/>
      <c r="K406" s="219"/>
      <c r="L406" s="227"/>
    </row>
    <row r="407" spans="3:12" s="217" customFormat="1" ht="12.75">
      <c r="C407" s="219"/>
      <c r="D407" s="219"/>
      <c r="E407" s="219"/>
      <c r="F407" s="219"/>
      <c r="G407" s="219"/>
      <c r="H407" s="409"/>
      <c r="I407" s="219"/>
      <c r="J407" s="219"/>
      <c r="K407" s="219"/>
      <c r="L407" s="227"/>
    </row>
    <row r="408" spans="3:12" s="217" customFormat="1" ht="12.75">
      <c r="C408" s="219"/>
      <c r="D408" s="219"/>
      <c r="E408" s="219"/>
      <c r="F408" s="219"/>
      <c r="G408" s="219"/>
      <c r="H408" s="409"/>
      <c r="I408" s="219"/>
      <c r="J408" s="219"/>
      <c r="K408" s="219"/>
      <c r="L408" s="227"/>
    </row>
    <row r="409" spans="3:12" s="217" customFormat="1" ht="12.75">
      <c r="C409" s="219"/>
      <c r="D409" s="219"/>
      <c r="E409" s="219"/>
      <c r="F409" s="219"/>
      <c r="G409" s="219"/>
      <c r="H409" s="409"/>
      <c r="I409" s="219"/>
      <c r="J409" s="219"/>
      <c r="K409" s="219"/>
      <c r="L409" s="227"/>
    </row>
    <row r="410" spans="3:12" s="217" customFormat="1" ht="12.75">
      <c r="C410" s="219"/>
      <c r="D410" s="219"/>
      <c r="E410" s="219"/>
      <c r="F410" s="219"/>
      <c r="G410" s="219"/>
      <c r="H410" s="409"/>
      <c r="I410" s="219"/>
      <c r="J410" s="219"/>
      <c r="K410" s="219"/>
      <c r="L410" s="227"/>
    </row>
    <row r="411" spans="3:12" s="217" customFormat="1" ht="12.75">
      <c r="C411" s="219"/>
      <c r="D411" s="219"/>
      <c r="E411" s="219"/>
      <c r="F411" s="219"/>
      <c r="G411" s="219"/>
      <c r="H411" s="409"/>
      <c r="I411" s="219"/>
      <c r="J411" s="219"/>
      <c r="K411" s="219"/>
      <c r="L411" s="227"/>
    </row>
    <row r="412" spans="3:12" s="217" customFormat="1" ht="12.75">
      <c r="C412" s="219"/>
      <c r="D412" s="219"/>
      <c r="E412" s="219"/>
      <c r="F412" s="219"/>
      <c r="G412" s="219"/>
      <c r="H412" s="409"/>
      <c r="I412" s="219"/>
      <c r="J412" s="219"/>
      <c r="K412" s="219"/>
      <c r="L412" s="227"/>
    </row>
    <row r="413" spans="3:12" s="217" customFormat="1" ht="12.75">
      <c r="C413" s="219"/>
      <c r="D413" s="219"/>
      <c r="E413" s="219"/>
      <c r="F413" s="219"/>
      <c r="G413" s="219"/>
      <c r="H413" s="409"/>
      <c r="I413" s="219"/>
      <c r="J413" s="219"/>
      <c r="K413" s="219"/>
      <c r="L413" s="227"/>
    </row>
    <row r="414" spans="3:12" s="217" customFormat="1" ht="12.75">
      <c r="C414" s="219"/>
      <c r="D414" s="219"/>
      <c r="E414" s="219"/>
      <c r="F414" s="219"/>
      <c r="G414" s="219"/>
      <c r="H414" s="409"/>
      <c r="I414" s="219"/>
      <c r="J414" s="219"/>
      <c r="K414" s="219"/>
      <c r="L414" s="227"/>
    </row>
    <row r="415" spans="3:12" s="217" customFormat="1" ht="12.75">
      <c r="C415" s="219"/>
      <c r="D415" s="219"/>
      <c r="E415" s="219"/>
      <c r="F415" s="219"/>
      <c r="G415" s="219"/>
      <c r="H415" s="409"/>
      <c r="I415" s="219"/>
      <c r="J415" s="219"/>
      <c r="K415" s="219"/>
      <c r="L415" s="227"/>
    </row>
    <row r="416" spans="3:12" s="217" customFormat="1" ht="12.75">
      <c r="C416" s="219"/>
      <c r="D416" s="219"/>
      <c r="E416" s="219"/>
      <c r="F416" s="219"/>
      <c r="G416" s="219"/>
      <c r="H416" s="409"/>
      <c r="I416" s="219"/>
      <c r="J416" s="219"/>
      <c r="K416" s="219"/>
      <c r="L416" s="227"/>
    </row>
    <row r="417" spans="3:12" s="217" customFormat="1" ht="12.75">
      <c r="C417" s="219"/>
      <c r="D417" s="219"/>
      <c r="E417" s="219"/>
      <c r="F417" s="219"/>
      <c r="G417" s="219"/>
      <c r="H417" s="409"/>
      <c r="I417" s="219"/>
      <c r="J417" s="219"/>
      <c r="K417" s="219"/>
      <c r="L417" s="227"/>
    </row>
    <row r="418" spans="3:12" s="217" customFormat="1" ht="12.75">
      <c r="C418" s="219"/>
      <c r="D418" s="219"/>
      <c r="E418" s="219"/>
      <c r="F418" s="219"/>
      <c r="G418" s="219"/>
      <c r="H418" s="409"/>
      <c r="I418" s="219"/>
      <c r="J418" s="219"/>
      <c r="K418" s="219"/>
      <c r="L418" s="227"/>
    </row>
    <row r="419" spans="3:12" s="217" customFormat="1" ht="12.75">
      <c r="C419" s="219"/>
      <c r="D419" s="219"/>
      <c r="E419" s="219"/>
      <c r="F419" s="219"/>
      <c r="G419" s="219"/>
      <c r="H419" s="409"/>
      <c r="I419" s="219"/>
      <c r="J419" s="219"/>
      <c r="K419" s="219"/>
      <c r="L419" s="227"/>
    </row>
    <row r="420" spans="3:12" s="217" customFormat="1" ht="12.75">
      <c r="C420" s="219"/>
      <c r="D420" s="219"/>
      <c r="E420" s="219"/>
      <c r="F420" s="219"/>
      <c r="G420" s="219"/>
      <c r="H420" s="409"/>
      <c r="I420" s="219"/>
      <c r="J420" s="219"/>
      <c r="K420" s="219"/>
      <c r="L420" s="227"/>
    </row>
    <row r="421" spans="3:12" s="217" customFormat="1" ht="12.75">
      <c r="C421" s="219"/>
      <c r="D421" s="219"/>
      <c r="E421" s="219"/>
      <c r="F421" s="219"/>
      <c r="G421" s="219"/>
      <c r="H421" s="409"/>
      <c r="I421" s="219"/>
      <c r="J421" s="219"/>
      <c r="K421" s="219"/>
      <c r="L421" s="227"/>
    </row>
  </sheetData>
  <phoneticPr fontId="14" type="noConversion"/>
  <hyperlinks>
    <hyperlink ref="H3" location="'Indice Regiones'!A1" display="&lt; Volver &gt;" xr:uid="{00000000-0004-0000-0A00-000000000000}"/>
    <hyperlink ref="H38" location="'Indice Regiones'!A1" display="&lt; Volver &gt;" xr:uid="{00000000-0004-0000-0A00-000001000000}"/>
    <hyperlink ref="H72" location="'Indice Regiones'!A1" display="&lt; Volver &gt;" xr:uid="{00000000-0004-0000-0A00-000002000000}"/>
    <hyperlink ref="H103" location="'Indice Regiones'!A1" display="&lt; Volver &gt;" xr:uid="{00000000-0004-0000-0A00-000003000000}"/>
    <hyperlink ref="H135" location="'Indice Regiones'!A1" display="&lt; Volver &gt;" xr:uid="{00000000-0004-0000-0A00-000004000000}"/>
    <hyperlink ref="H167" location="'Indice Regiones'!A1" display="&lt; Volver &gt;" xr:uid="{00000000-0004-0000-0A00-000005000000}"/>
    <hyperlink ref="H202" location="'Indice Regiones'!A1" display="&lt; Volver &gt;" xr:uid="{00000000-0004-0000-0A00-000006000000}"/>
  </hyperlinks>
  <pageMargins left="0.75" right="0.75" top="1" bottom="1" header="0" footer="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W89"/>
  <sheetViews>
    <sheetView showGridLines="0" zoomScale="90" zoomScaleNormal="90" workbookViewId="0">
      <selection activeCell="D28" sqref="D28"/>
    </sheetView>
  </sheetViews>
  <sheetFormatPr baseColWidth="10" defaultRowHeight="12.75"/>
  <cols>
    <col min="1" max="1" width="4.85546875" style="227" customWidth="1"/>
    <col min="2" max="2" width="14.42578125" style="227" customWidth="1"/>
    <col min="3" max="15" width="12" style="227" customWidth="1"/>
    <col min="16" max="19" width="12" style="289" customWidth="1"/>
    <col min="20" max="20" width="13.28515625" style="227" bestFit="1" customWidth="1"/>
    <col min="21" max="16384" width="11.42578125" style="227"/>
  </cols>
  <sheetData>
    <row r="1" spans="2:23">
      <c r="B1" s="282" t="s">
        <v>175</v>
      </c>
      <c r="C1" s="204"/>
      <c r="D1" s="204"/>
      <c r="E1" s="217"/>
      <c r="F1" s="217"/>
      <c r="G1" s="217"/>
      <c r="H1" s="217"/>
      <c r="I1" s="217"/>
      <c r="J1" s="217"/>
      <c r="K1" s="217"/>
      <c r="L1" s="217"/>
      <c r="M1" s="217"/>
    </row>
    <row r="2" spans="2:23">
      <c r="B2" s="244" t="s">
        <v>121</v>
      </c>
      <c r="C2" s="297"/>
      <c r="D2" s="297"/>
      <c r="E2" s="245"/>
      <c r="F2" s="245"/>
      <c r="G2" s="217"/>
      <c r="H2" s="217"/>
      <c r="I2" s="217"/>
      <c r="J2" s="217"/>
      <c r="K2" s="217"/>
      <c r="L2" s="217"/>
      <c r="M2" s="217"/>
    </row>
    <row r="3" spans="2:23">
      <c r="B3" s="226" t="s">
        <v>2</v>
      </c>
      <c r="C3" s="204"/>
      <c r="D3" s="204"/>
      <c r="E3" s="217"/>
      <c r="F3" s="217"/>
      <c r="G3" s="217"/>
      <c r="I3" s="217"/>
      <c r="J3" s="217"/>
      <c r="K3" s="217"/>
      <c r="L3" s="217"/>
      <c r="O3" s="106" t="s">
        <v>185</v>
      </c>
    </row>
    <row r="4" spans="2:23">
      <c r="B4" s="204"/>
      <c r="C4" s="204"/>
      <c r="D4" s="204"/>
      <c r="E4" s="217"/>
      <c r="F4" s="217"/>
      <c r="G4" s="217"/>
      <c r="H4" s="217"/>
      <c r="I4" s="217"/>
      <c r="J4" s="217"/>
      <c r="K4" s="217"/>
      <c r="L4" s="217"/>
      <c r="M4" s="217"/>
    </row>
    <row r="5" spans="2:23">
      <c r="B5" s="233" t="s">
        <v>3</v>
      </c>
      <c r="C5" s="234">
        <v>2001</v>
      </c>
      <c r="D5" s="234">
        <v>2002</v>
      </c>
      <c r="E5" s="235">
        <v>2003</v>
      </c>
      <c r="F5" s="235">
        <v>2004</v>
      </c>
      <c r="G5" s="235">
        <v>2005</v>
      </c>
      <c r="H5" s="235">
        <v>2006</v>
      </c>
      <c r="I5" s="235">
        <v>2007</v>
      </c>
      <c r="J5" s="235">
        <v>2008</v>
      </c>
      <c r="K5" s="234">
        <v>2009</v>
      </c>
      <c r="L5" s="234">
        <v>2010</v>
      </c>
      <c r="M5" s="234">
        <v>2011</v>
      </c>
      <c r="N5" s="234">
        <v>2012</v>
      </c>
      <c r="O5" s="235">
        <v>2013</v>
      </c>
      <c r="P5" s="235">
        <v>2014</v>
      </c>
      <c r="Q5" s="234">
        <v>2015</v>
      </c>
      <c r="R5" s="234">
        <v>2016</v>
      </c>
      <c r="S5" s="234">
        <v>2017</v>
      </c>
      <c r="T5" s="234">
        <v>2018</v>
      </c>
      <c r="U5" s="234">
        <v>2019</v>
      </c>
      <c r="V5" s="234">
        <v>2020</v>
      </c>
      <c r="W5" s="340">
        <v>2021</v>
      </c>
    </row>
    <row r="6" spans="2:23">
      <c r="B6" s="237" t="s">
        <v>4</v>
      </c>
      <c r="C6" s="286">
        <v>0</v>
      </c>
      <c r="D6" s="286">
        <v>0</v>
      </c>
      <c r="E6" s="286">
        <v>0</v>
      </c>
      <c r="F6" s="286">
        <v>0</v>
      </c>
      <c r="G6" s="286">
        <v>0</v>
      </c>
      <c r="H6" s="286">
        <v>0</v>
      </c>
      <c r="I6" s="286">
        <v>0</v>
      </c>
      <c r="J6" s="239">
        <v>425494</v>
      </c>
      <c r="K6" s="239">
        <v>657891</v>
      </c>
      <c r="L6" s="239">
        <v>564204</v>
      </c>
      <c r="M6" s="239">
        <v>576604</v>
      </c>
      <c r="N6" s="239">
        <v>582840</v>
      </c>
      <c r="O6" s="240">
        <v>748929</v>
      </c>
      <c r="P6" s="240">
        <v>734767</v>
      </c>
      <c r="Q6" s="240">
        <v>631705</v>
      </c>
      <c r="R6" s="240">
        <v>982428</v>
      </c>
      <c r="S6" s="240">
        <v>987994</v>
      </c>
      <c r="T6" s="239">
        <v>946891.63399999996</v>
      </c>
      <c r="U6" s="239">
        <v>962944.95900000003</v>
      </c>
      <c r="V6" s="239">
        <v>1006493.284</v>
      </c>
      <c r="W6" s="239">
        <v>1020395.758</v>
      </c>
    </row>
    <row r="7" spans="2:23">
      <c r="B7" s="237" t="s">
        <v>6</v>
      </c>
      <c r="C7" s="239">
        <v>2462170</v>
      </c>
      <c r="D7" s="239">
        <v>2119895</v>
      </c>
      <c r="E7" s="239">
        <v>1821576</v>
      </c>
      <c r="F7" s="239">
        <v>1378481</v>
      </c>
      <c r="G7" s="239">
        <v>921774</v>
      </c>
      <c r="H7" s="239">
        <v>725018</v>
      </c>
      <c r="I7" s="239">
        <v>833879</v>
      </c>
      <c r="J7" s="239">
        <v>540816</v>
      </c>
      <c r="K7" s="239">
        <v>833898</v>
      </c>
      <c r="L7" s="239">
        <v>598391</v>
      </c>
      <c r="M7" s="239">
        <v>664468</v>
      </c>
      <c r="N7" s="239">
        <v>682928</v>
      </c>
      <c r="O7" s="240">
        <v>659035</v>
      </c>
      <c r="P7" s="240">
        <v>1084727</v>
      </c>
      <c r="Q7" s="240">
        <v>729694</v>
      </c>
      <c r="R7" s="240">
        <v>994596</v>
      </c>
      <c r="S7" s="240">
        <v>1059018</v>
      </c>
      <c r="T7" s="239">
        <v>1098455.9280000001</v>
      </c>
      <c r="U7" s="239">
        <v>1214954.713</v>
      </c>
      <c r="V7" s="239">
        <v>1188887.041</v>
      </c>
      <c r="W7" s="239">
        <v>1162102.6000000001</v>
      </c>
    </row>
    <row r="8" spans="2:23">
      <c r="B8" s="237" t="s">
        <v>7</v>
      </c>
      <c r="C8" s="239">
        <v>1644316</v>
      </c>
      <c r="D8" s="239">
        <v>1245390</v>
      </c>
      <c r="E8" s="239">
        <v>1095790</v>
      </c>
      <c r="F8" s="239">
        <v>1145788</v>
      </c>
      <c r="G8" s="239">
        <v>840749</v>
      </c>
      <c r="H8" s="239">
        <v>763293</v>
      </c>
      <c r="I8" s="239">
        <v>745123</v>
      </c>
      <c r="J8" s="239">
        <v>788958</v>
      </c>
      <c r="K8" s="239">
        <v>838616</v>
      </c>
      <c r="L8" s="239">
        <v>810933</v>
      </c>
      <c r="M8" s="239">
        <v>928227</v>
      </c>
      <c r="N8" s="239">
        <v>955106</v>
      </c>
      <c r="O8" s="240">
        <v>842866</v>
      </c>
      <c r="P8" s="240">
        <v>879936</v>
      </c>
      <c r="Q8" s="240">
        <v>910790</v>
      </c>
      <c r="R8" s="240">
        <v>1267372</v>
      </c>
      <c r="S8" s="240">
        <v>1175023</v>
      </c>
      <c r="T8" s="239">
        <v>1208857.2239999999</v>
      </c>
      <c r="U8" s="239">
        <v>1270772.3729999999</v>
      </c>
      <c r="V8" s="239">
        <v>1379466.9</v>
      </c>
      <c r="W8" s="239">
        <v>1286319.2860000001</v>
      </c>
    </row>
    <row r="9" spans="2:23">
      <c r="B9" s="237" t="s">
        <v>8</v>
      </c>
      <c r="C9" s="239">
        <v>1748192</v>
      </c>
      <c r="D9" s="239">
        <v>1607778</v>
      </c>
      <c r="E9" s="239">
        <v>2423052</v>
      </c>
      <c r="F9" s="239">
        <v>1954983</v>
      </c>
      <c r="G9" s="239">
        <v>693931</v>
      </c>
      <c r="H9" s="239">
        <v>577685</v>
      </c>
      <c r="I9" s="239">
        <v>862359</v>
      </c>
      <c r="J9" s="239">
        <v>1041630</v>
      </c>
      <c r="K9" s="239">
        <v>1033818</v>
      </c>
      <c r="L9" s="239">
        <v>1257335</v>
      </c>
      <c r="M9" s="239">
        <v>1075581</v>
      </c>
      <c r="N9" s="239">
        <v>1075524</v>
      </c>
      <c r="O9" s="240">
        <v>921968</v>
      </c>
      <c r="P9" s="240">
        <v>963083</v>
      </c>
      <c r="Q9" s="240">
        <v>1730971</v>
      </c>
      <c r="R9" s="240">
        <v>1488228</v>
      </c>
      <c r="S9" s="240">
        <v>1580325</v>
      </c>
      <c r="T9" s="239">
        <v>1517039.8430000001</v>
      </c>
      <c r="U9" s="239">
        <v>1613306.105</v>
      </c>
      <c r="V9" s="239">
        <v>1667588.794</v>
      </c>
      <c r="W9" s="239">
        <v>1454556.5</v>
      </c>
    </row>
    <row r="10" spans="2:23">
      <c r="B10" s="237" t="s">
        <v>9</v>
      </c>
      <c r="C10" s="239">
        <v>2486567</v>
      </c>
      <c r="D10" s="239">
        <v>2497849</v>
      </c>
      <c r="E10" s="239">
        <v>2066096</v>
      </c>
      <c r="F10" s="239">
        <v>1889675</v>
      </c>
      <c r="G10" s="239">
        <v>917100</v>
      </c>
      <c r="H10" s="239">
        <v>933065</v>
      </c>
      <c r="I10" s="239">
        <v>945898</v>
      </c>
      <c r="J10" s="239">
        <v>1276436</v>
      </c>
      <c r="K10" s="239">
        <v>1484415</v>
      </c>
      <c r="L10" s="239">
        <v>1380448</v>
      </c>
      <c r="M10" s="239">
        <v>1580607</v>
      </c>
      <c r="N10" s="239">
        <v>1424573</v>
      </c>
      <c r="O10" s="240">
        <v>1241996</v>
      </c>
      <c r="P10" s="240">
        <v>1296034</v>
      </c>
      <c r="Q10" s="240">
        <v>1731610</v>
      </c>
      <c r="R10" s="240">
        <v>2015046</v>
      </c>
      <c r="S10" s="240">
        <v>2132798</v>
      </c>
      <c r="T10" s="239">
        <v>2002815.7250000001</v>
      </c>
      <c r="U10" s="239">
        <v>2174101.3509999998</v>
      </c>
      <c r="V10" s="239">
        <v>2280621.56</v>
      </c>
      <c r="W10" s="239">
        <v>2114602.7999999998</v>
      </c>
    </row>
    <row r="11" spans="2:23">
      <c r="B11" s="237" t="s">
        <v>10</v>
      </c>
      <c r="C11" s="239">
        <v>9047176</v>
      </c>
      <c r="D11" s="239">
        <v>6963543</v>
      </c>
      <c r="E11" s="239">
        <v>6183705</v>
      </c>
      <c r="F11" s="239">
        <v>4090331</v>
      </c>
      <c r="G11" s="239">
        <v>2412929</v>
      </c>
      <c r="H11" s="239">
        <v>3183268</v>
      </c>
      <c r="I11" s="239">
        <v>4192337</v>
      </c>
      <c r="J11" s="239">
        <v>4130787</v>
      </c>
      <c r="K11" s="239">
        <v>3456470</v>
      </c>
      <c r="L11" s="239">
        <v>2795407</v>
      </c>
      <c r="M11" s="239">
        <v>3054335</v>
      </c>
      <c r="N11" s="239">
        <v>3117296</v>
      </c>
      <c r="O11" s="240">
        <v>3371115</v>
      </c>
      <c r="P11" s="240">
        <v>4178381</v>
      </c>
      <c r="Q11" s="240">
        <v>3061691</v>
      </c>
      <c r="R11" s="240">
        <v>5196641</v>
      </c>
      <c r="S11" s="240">
        <v>5248006</v>
      </c>
      <c r="T11" s="239">
        <v>5536307.2180000003</v>
      </c>
      <c r="U11" s="239">
        <v>5901986.0880000005</v>
      </c>
      <c r="V11" s="239">
        <v>5970116.2450000001</v>
      </c>
      <c r="W11" s="239">
        <v>5211031.51</v>
      </c>
    </row>
    <row r="12" spans="2:23">
      <c r="B12" s="237" t="s">
        <v>11</v>
      </c>
      <c r="C12" s="239">
        <v>11685414</v>
      </c>
      <c r="D12" s="239">
        <v>10290423</v>
      </c>
      <c r="E12" s="239">
        <v>9941156</v>
      </c>
      <c r="F12" s="239">
        <v>9075822</v>
      </c>
      <c r="G12" s="239">
        <v>5654329</v>
      </c>
      <c r="H12" s="239">
        <v>6562005</v>
      </c>
      <c r="I12" s="239">
        <v>6439867</v>
      </c>
      <c r="J12" s="239">
        <v>7055092</v>
      </c>
      <c r="K12" s="239">
        <v>8188588</v>
      </c>
      <c r="L12" s="239">
        <v>6854167</v>
      </c>
      <c r="M12" s="239">
        <v>7911821</v>
      </c>
      <c r="N12" s="239">
        <v>7974986</v>
      </c>
      <c r="O12" s="240">
        <v>8420911</v>
      </c>
      <c r="P12" s="240">
        <v>7954750</v>
      </c>
      <c r="Q12" s="240">
        <v>7604926</v>
      </c>
      <c r="R12" s="240">
        <v>12883813</v>
      </c>
      <c r="S12" s="240">
        <v>13263106</v>
      </c>
      <c r="T12" s="239">
        <v>13741642.647</v>
      </c>
      <c r="U12" s="239">
        <v>14049355.437999999</v>
      </c>
      <c r="V12" s="239">
        <v>14998120.421</v>
      </c>
      <c r="W12" s="239">
        <v>12659654.359999999</v>
      </c>
    </row>
    <row r="13" spans="2:23">
      <c r="B13" s="237" t="s">
        <v>12</v>
      </c>
      <c r="C13" s="239">
        <v>2704068</v>
      </c>
      <c r="D13" s="239">
        <v>2552112</v>
      </c>
      <c r="E13" s="239">
        <v>3130982</v>
      </c>
      <c r="F13" s="239">
        <v>2249481</v>
      </c>
      <c r="G13" s="239">
        <v>967936</v>
      </c>
      <c r="H13" s="239">
        <v>1159016</v>
      </c>
      <c r="I13" s="239">
        <v>1573601</v>
      </c>
      <c r="J13" s="239">
        <v>1444754</v>
      </c>
      <c r="K13" s="239">
        <v>1252725</v>
      </c>
      <c r="L13" s="239">
        <v>1088818</v>
      </c>
      <c r="M13" s="239">
        <v>1352604</v>
      </c>
      <c r="N13" s="239">
        <v>1221582</v>
      </c>
      <c r="O13" s="240">
        <v>1234724</v>
      </c>
      <c r="P13" s="240">
        <v>1307541</v>
      </c>
      <c r="Q13" s="240">
        <v>1645260</v>
      </c>
      <c r="R13" s="240">
        <v>2510819</v>
      </c>
      <c r="S13" s="240">
        <v>2428039</v>
      </c>
      <c r="T13" s="239">
        <v>2560298.1320000002</v>
      </c>
      <c r="U13" s="239">
        <v>2700673.8089999999</v>
      </c>
      <c r="V13" s="239">
        <v>2755450.8530000001</v>
      </c>
      <c r="W13" s="239">
        <v>2475014.2390000001</v>
      </c>
    </row>
    <row r="14" spans="2:23">
      <c r="B14" s="237" t="s">
        <v>13</v>
      </c>
      <c r="C14" s="239">
        <v>4307897</v>
      </c>
      <c r="D14" s="239">
        <v>3043069</v>
      </c>
      <c r="E14" s="239">
        <v>3688797</v>
      </c>
      <c r="F14" s="239">
        <v>2441403</v>
      </c>
      <c r="G14" s="239">
        <v>1529316</v>
      </c>
      <c r="H14" s="239">
        <v>1604346</v>
      </c>
      <c r="I14" s="239">
        <v>1761652</v>
      </c>
      <c r="J14" s="239">
        <v>2068013</v>
      </c>
      <c r="K14" s="239">
        <v>1638342</v>
      </c>
      <c r="L14" s="239">
        <v>1424212</v>
      </c>
      <c r="M14" s="239">
        <v>1545885</v>
      </c>
      <c r="N14" s="239">
        <v>1639291</v>
      </c>
      <c r="O14" s="240">
        <v>1745864</v>
      </c>
      <c r="P14" s="240">
        <v>1831336</v>
      </c>
      <c r="Q14" s="240">
        <v>2450666</v>
      </c>
      <c r="R14" s="240">
        <v>3598071.7199999997</v>
      </c>
      <c r="S14" s="240">
        <v>3673486</v>
      </c>
      <c r="T14" s="239">
        <v>3762989.3530000001</v>
      </c>
      <c r="U14" s="239">
        <v>4026081.7609999999</v>
      </c>
      <c r="V14" s="239">
        <v>3929301.497</v>
      </c>
      <c r="W14" s="239">
        <v>3660147.2579999999</v>
      </c>
    </row>
    <row r="15" spans="2:23">
      <c r="B15" s="237" t="s">
        <v>608</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39">
        <v>3106462.43</v>
      </c>
      <c r="V15" s="239">
        <v>3130521.9750000001</v>
      </c>
      <c r="W15" s="239">
        <v>3054196.4759999998</v>
      </c>
    </row>
    <row r="16" spans="2:23">
      <c r="B16" s="237" t="s">
        <v>14</v>
      </c>
      <c r="C16" s="239">
        <v>14698602</v>
      </c>
      <c r="D16" s="239">
        <v>13045810</v>
      </c>
      <c r="E16" s="239">
        <v>16272073</v>
      </c>
      <c r="F16" s="239">
        <v>14314171</v>
      </c>
      <c r="G16" s="239">
        <v>4065052</v>
      </c>
      <c r="H16" s="239">
        <v>4994023</v>
      </c>
      <c r="I16" s="239">
        <v>4739607</v>
      </c>
      <c r="J16" s="239">
        <v>5007461</v>
      </c>
      <c r="K16" s="239">
        <v>5605087</v>
      </c>
      <c r="L16" s="239">
        <v>4589077</v>
      </c>
      <c r="M16" s="239">
        <v>4772349</v>
      </c>
      <c r="N16" s="239">
        <v>4847852</v>
      </c>
      <c r="O16" s="240">
        <v>4924705</v>
      </c>
      <c r="P16" s="240">
        <v>5159564</v>
      </c>
      <c r="Q16" s="240">
        <v>5857179</v>
      </c>
      <c r="R16" s="240">
        <v>9270851</v>
      </c>
      <c r="S16" s="240">
        <v>9454377</v>
      </c>
      <c r="T16" s="239">
        <v>9660238.2719999999</v>
      </c>
      <c r="U16" s="239">
        <v>6900073.6289999997</v>
      </c>
      <c r="V16" s="239">
        <v>7048786.1109999996</v>
      </c>
      <c r="W16" s="239">
        <v>6416792.1699999999</v>
      </c>
    </row>
    <row r="17" spans="2:23">
      <c r="B17" s="237" t="s">
        <v>15</v>
      </c>
      <c r="C17" s="239">
        <v>3209970</v>
      </c>
      <c r="D17" s="239">
        <v>2269573</v>
      </c>
      <c r="E17" s="239">
        <v>2287154</v>
      </c>
      <c r="F17" s="239">
        <v>2056460</v>
      </c>
      <c r="G17" s="239">
        <v>1938622</v>
      </c>
      <c r="H17" s="239">
        <v>2156191</v>
      </c>
      <c r="I17" s="239">
        <v>2474172</v>
      </c>
      <c r="J17" s="239">
        <v>2652039</v>
      </c>
      <c r="K17" s="239">
        <v>3205046</v>
      </c>
      <c r="L17" s="239">
        <v>2508702</v>
      </c>
      <c r="M17" s="239">
        <v>2516296</v>
      </c>
      <c r="N17" s="239">
        <v>2720620</v>
      </c>
      <c r="O17" s="240">
        <v>2792457</v>
      </c>
      <c r="P17" s="240">
        <v>3005184</v>
      </c>
      <c r="Q17" s="240">
        <v>3082434</v>
      </c>
      <c r="R17" s="240">
        <v>5761484.2469999995</v>
      </c>
      <c r="S17" s="240">
        <v>5844419</v>
      </c>
      <c r="T17" s="239">
        <v>5977546.4009999996</v>
      </c>
      <c r="U17" s="239">
        <v>6464993.2079999996</v>
      </c>
      <c r="V17" s="239">
        <v>6409965.5180000002</v>
      </c>
      <c r="W17" s="239">
        <v>5806921.341</v>
      </c>
    </row>
    <row r="18" spans="2:23">
      <c r="B18" s="237" t="s">
        <v>16</v>
      </c>
      <c r="C18" s="286">
        <v>0</v>
      </c>
      <c r="D18" s="286">
        <v>0</v>
      </c>
      <c r="E18" s="286">
        <v>0</v>
      </c>
      <c r="F18" s="286">
        <v>0</v>
      </c>
      <c r="G18" s="286">
        <v>0</v>
      </c>
      <c r="H18" s="286">
        <v>0</v>
      </c>
      <c r="I18" s="286">
        <v>0</v>
      </c>
      <c r="J18" s="239">
        <v>710123</v>
      </c>
      <c r="K18" s="239">
        <v>1141050</v>
      </c>
      <c r="L18" s="239">
        <v>909588</v>
      </c>
      <c r="M18" s="239">
        <v>994335</v>
      </c>
      <c r="N18" s="239">
        <v>996501</v>
      </c>
      <c r="O18" s="240">
        <v>1028455</v>
      </c>
      <c r="P18" s="240">
        <v>1088409</v>
      </c>
      <c r="Q18" s="240">
        <v>1106900</v>
      </c>
      <c r="R18" s="240">
        <v>1940609</v>
      </c>
      <c r="S18" s="240">
        <v>2029589</v>
      </c>
      <c r="T18" s="239">
        <v>2001927.737</v>
      </c>
      <c r="U18" s="239">
        <v>2160575.2599999998</v>
      </c>
      <c r="V18" s="239">
        <v>2174823.9849999999</v>
      </c>
      <c r="W18" s="239">
        <v>1915216.5009999999</v>
      </c>
    </row>
    <row r="19" spans="2:23">
      <c r="B19" s="237" t="s">
        <v>17</v>
      </c>
      <c r="C19" s="239">
        <v>4597153</v>
      </c>
      <c r="D19" s="239">
        <v>3726534</v>
      </c>
      <c r="E19" s="239">
        <v>3564086</v>
      </c>
      <c r="F19" s="239">
        <v>3470084</v>
      </c>
      <c r="G19" s="239">
        <v>2128091</v>
      </c>
      <c r="H19" s="239">
        <v>1994146</v>
      </c>
      <c r="I19" s="239">
        <v>2277318</v>
      </c>
      <c r="J19" s="239">
        <v>1960918</v>
      </c>
      <c r="K19" s="239">
        <v>2201841</v>
      </c>
      <c r="L19" s="239">
        <v>1837158</v>
      </c>
      <c r="M19" s="239">
        <v>1950022</v>
      </c>
      <c r="N19" s="239">
        <v>2008350</v>
      </c>
      <c r="O19" s="240">
        <v>2049101</v>
      </c>
      <c r="P19" s="240">
        <v>2235516</v>
      </c>
      <c r="Q19" s="240">
        <v>2299535</v>
      </c>
      <c r="R19" s="240">
        <v>4123343</v>
      </c>
      <c r="S19" s="240">
        <v>4314143</v>
      </c>
      <c r="T19" s="239">
        <v>4388054.8509999998</v>
      </c>
      <c r="U19" s="239">
        <v>4594223.1310000001</v>
      </c>
      <c r="V19" s="239">
        <v>4744605.165</v>
      </c>
      <c r="W19" s="239">
        <v>4255166.4000000004</v>
      </c>
    </row>
    <row r="20" spans="2:23">
      <c r="B20" s="237" t="s">
        <v>84</v>
      </c>
      <c r="C20" s="239">
        <v>1021093</v>
      </c>
      <c r="D20" s="239">
        <v>962885</v>
      </c>
      <c r="E20" s="239">
        <v>1029382</v>
      </c>
      <c r="F20" s="239">
        <v>1089044</v>
      </c>
      <c r="G20" s="239">
        <v>447174</v>
      </c>
      <c r="H20" s="239">
        <v>475162</v>
      </c>
      <c r="I20" s="239">
        <v>835740</v>
      </c>
      <c r="J20" s="239">
        <v>903301</v>
      </c>
      <c r="K20" s="239">
        <v>636452</v>
      </c>
      <c r="L20" s="239">
        <v>746308</v>
      </c>
      <c r="M20" s="239">
        <v>884331</v>
      </c>
      <c r="N20" s="239">
        <v>904946</v>
      </c>
      <c r="O20" s="240">
        <v>1024628</v>
      </c>
      <c r="P20" s="240">
        <v>877215</v>
      </c>
      <c r="Q20" s="240">
        <v>742976</v>
      </c>
      <c r="R20" s="240">
        <v>943004</v>
      </c>
      <c r="S20" s="240">
        <v>982567</v>
      </c>
      <c r="T20" s="239">
        <v>981438.26300000004</v>
      </c>
      <c r="U20" s="239">
        <v>1024714.003</v>
      </c>
      <c r="V20" s="239">
        <v>1023335.253</v>
      </c>
      <c r="W20" s="239">
        <v>879165.2</v>
      </c>
    </row>
    <row r="21" spans="2:23">
      <c r="B21" s="237" t="s">
        <v>19</v>
      </c>
      <c r="C21" s="239">
        <v>1094067</v>
      </c>
      <c r="D21" s="239">
        <v>1093148</v>
      </c>
      <c r="E21" s="239">
        <v>847018</v>
      </c>
      <c r="F21" s="239">
        <v>694242</v>
      </c>
      <c r="G21" s="239">
        <v>359387</v>
      </c>
      <c r="H21" s="239">
        <v>471914</v>
      </c>
      <c r="I21" s="239">
        <v>650752</v>
      </c>
      <c r="J21" s="239">
        <v>708670</v>
      </c>
      <c r="K21" s="239">
        <v>658215</v>
      </c>
      <c r="L21" s="239">
        <v>568058</v>
      </c>
      <c r="M21" s="239">
        <v>609994</v>
      </c>
      <c r="N21" s="239">
        <v>553095</v>
      </c>
      <c r="O21" s="240">
        <v>609821</v>
      </c>
      <c r="P21" s="240">
        <v>714375</v>
      </c>
      <c r="Q21" s="240">
        <v>796249</v>
      </c>
      <c r="R21" s="240">
        <v>733094</v>
      </c>
      <c r="S21" s="240">
        <v>798231</v>
      </c>
      <c r="T21" s="239">
        <v>739498.08900000004</v>
      </c>
      <c r="U21" s="239">
        <v>773297.6</v>
      </c>
      <c r="V21" s="239">
        <v>853319.73199999996</v>
      </c>
      <c r="W21" s="239">
        <v>804468.152</v>
      </c>
    </row>
    <row r="22" spans="2:23">
      <c r="B22" s="237" t="s">
        <v>20</v>
      </c>
      <c r="C22" s="239">
        <v>1161653</v>
      </c>
      <c r="D22" s="239">
        <v>2909183</v>
      </c>
      <c r="E22" s="239">
        <v>9002769</v>
      </c>
      <c r="F22" s="239">
        <v>1052600</v>
      </c>
      <c r="G22" s="239">
        <v>1410518</v>
      </c>
      <c r="H22" s="239">
        <v>1052333</v>
      </c>
      <c r="I22" s="239">
        <v>704103</v>
      </c>
      <c r="J22" s="239">
        <v>473171</v>
      </c>
      <c r="K22" s="239">
        <v>1556639</v>
      </c>
      <c r="L22" s="239">
        <v>4160045</v>
      </c>
      <c r="M22" s="239">
        <v>1981597</v>
      </c>
      <c r="N22" s="239">
        <v>2373845</v>
      </c>
      <c r="O22" s="240">
        <v>4288044</v>
      </c>
      <c r="P22" s="240">
        <v>3655573</v>
      </c>
      <c r="Q22" s="240">
        <v>3500733</v>
      </c>
      <c r="R22" s="240">
        <v>3306791</v>
      </c>
      <c r="S22" s="240">
        <v>4167450</v>
      </c>
      <c r="T22" s="239">
        <v>4229693.7039999999</v>
      </c>
      <c r="U22" s="239">
        <v>4315673.9649999999</v>
      </c>
      <c r="V22" s="239">
        <v>4063487.159</v>
      </c>
      <c r="W22" s="239">
        <v>4227790.6179999998</v>
      </c>
    </row>
    <row r="23" spans="2:23">
      <c r="B23" s="231"/>
      <c r="C23" s="287"/>
      <c r="D23" s="287"/>
      <c r="E23" s="287"/>
      <c r="F23" s="287"/>
      <c r="G23" s="287"/>
      <c r="H23" s="287"/>
      <c r="I23" s="287"/>
      <c r="J23" s="287"/>
      <c r="K23" s="287"/>
      <c r="L23" s="287"/>
      <c r="M23" s="287"/>
      <c r="N23" s="287"/>
      <c r="O23" s="287"/>
      <c r="P23" s="287"/>
      <c r="Q23" s="287"/>
      <c r="R23" s="287"/>
      <c r="S23" s="287"/>
      <c r="T23" s="287"/>
    </row>
    <row r="24" spans="2:23">
      <c r="B24" s="241" t="s">
        <v>21</v>
      </c>
      <c r="C24" s="242">
        <f t="shared" ref="C24:I24" si="0">SUM(C7:C22)</f>
        <v>61868338</v>
      </c>
      <c r="D24" s="242">
        <f t="shared" si="0"/>
        <v>54327192</v>
      </c>
      <c r="E24" s="242">
        <f t="shared" si="0"/>
        <v>63353636</v>
      </c>
      <c r="F24" s="242">
        <f t="shared" si="0"/>
        <v>46902565</v>
      </c>
      <c r="G24" s="242">
        <f t="shared" si="0"/>
        <v>24286908</v>
      </c>
      <c r="H24" s="242">
        <f t="shared" si="0"/>
        <v>26651465</v>
      </c>
      <c r="I24" s="242">
        <f t="shared" si="0"/>
        <v>29036408</v>
      </c>
      <c r="J24" s="242">
        <f t="shared" ref="J24:O24" si="1">SUM(J6:J22)</f>
        <v>31187663</v>
      </c>
      <c r="K24" s="242">
        <f t="shared" si="1"/>
        <v>34389093</v>
      </c>
      <c r="L24" s="242">
        <f t="shared" si="1"/>
        <v>32092851</v>
      </c>
      <c r="M24" s="242">
        <f t="shared" si="1"/>
        <v>32399056</v>
      </c>
      <c r="N24" s="242">
        <f t="shared" si="1"/>
        <v>33079335</v>
      </c>
      <c r="O24" s="242">
        <f t="shared" si="1"/>
        <v>35904619</v>
      </c>
      <c r="P24" s="242">
        <f t="shared" ref="P24:U24" si="2">SUM(P6:P22)</f>
        <v>36966391</v>
      </c>
      <c r="Q24" s="242">
        <f t="shared" si="2"/>
        <v>37883319</v>
      </c>
      <c r="R24" s="242">
        <f t="shared" si="2"/>
        <v>57016190.967</v>
      </c>
      <c r="S24" s="242">
        <f t="shared" si="2"/>
        <v>59138571</v>
      </c>
      <c r="T24" s="242">
        <f t="shared" si="2"/>
        <v>60353695.020999998</v>
      </c>
      <c r="U24" s="242">
        <f t="shared" si="2"/>
        <v>63254189.822999999</v>
      </c>
      <c r="V24" s="242">
        <f t="shared" ref="V24:W24" si="3">SUM(V6:V22)</f>
        <v>64624891.493000001</v>
      </c>
      <c r="W24" s="341">
        <f t="shared" si="3"/>
        <v>58403541.169000007</v>
      </c>
    </row>
    <row r="25" spans="2:23">
      <c r="B25" s="210" t="s">
        <v>211</v>
      </c>
      <c r="C25" s="290"/>
      <c r="D25" s="290"/>
      <c r="E25" s="290"/>
      <c r="F25" s="290"/>
      <c r="G25" s="290"/>
      <c r="H25" s="290"/>
      <c r="I25" s="291"/>
      <c r="J25" s="291"/>
      <c r="K25" s="291"/>
      <c r="L25" s="291"/>
      <c r="M25" s="291"/>
      <c r="N25" s="292"/>
      <c r="O25" s="292"/>
      <c r="P25" s="293"/>
    </row>
    <row r="26" spans="2:23">
      <c r="B26" s="213"/>
      <c r="C26" s="210"/>
      <c r="D26" s="210"/>
      <c r="E26" s="210"/>
      <c r="F26" s="210"/>
      <c r="G26" s="210"/>
      <c r="H26" s="210"/>
      <c r="I26" s="217"/>
      <c r="J26" s="217"/>
      <c r="K26" s="217"/>
      <c r="L26" s="217"/>
      <c r="M26" s="217"/>
    </row>
    <row r="27" spans="2:23">
      <c r="B27" s="213"/>
      <c r="C27" s="294"/>
      <c r="D27" s="294"/>
      <c r="E27" s="294"/>
      <c r="F27" s="294"/>
      <c r="G27" s="294"/>
      <c r="H27" s="294"/>
      <c r="I27" s="294"/>
      <c r="J27" s="294"/>
      <c r="K27" s="294"/>
      <c r="L27" s="294"/>
      <c r="M27" s="294"/>
      <c r="N27" s="294"/>
      <c r="O27" s="294"/>
      <c r="P27" s="294"/>
      <c r="Q27" s="295"/>
      <c r="R27" s="295"/>
      <c r="S27" s="295"/>
      <c r="T27" s="294"/>
    </row>
    <row r="28" spans="2:23">
      <c r="B28" s="213"/>
      <c r="C28" s="210"/>
      <c r="D28" s="210"/>
      <c r="E28" s="210"/>
      <c r="F28" s="210"/>
      <c r="G28" s="210"/>
      <c r="H28" s="210"/>
      <c r="I28" s="217"/>
      <c r="J28" s="217"/>
      <c r="K28" s="217"/>
      <c r="L28" s="217"/>
      <c r="M28" s="217"/>
    </row>
    <row r="29" spans="2:23">
      <c r="B29" s="213"/>
      <c r="C29" s="210"/>
      <c r="D29" s="210"/>
      <c r="E29" s="210"/>
      <c r="F29" s="210"/>
      <c r="G29" s="210"/>
      <c r="H29" s="210"/>
      <c r="I29" s="217"/>
      <c r="J29" s="217"/>
      <c r="K29" s="217"/>
      <c r="L29" s="217"/>
      <c r="M29" s="217"/>
    </row>
    <row r="30" spans="2:23">
      <c r="B30" s="282" t="s">
        <v>176</v>
      </c>
      <c r="C30" s="204"/>
      <c r="D30" s="204"/>
      <c r="E30" s="217"/>
      <c r="F30" s="217"/>
      <c r="G30" s="217"/>
      <c r="H30" s="217"/>
      <c r="I30" s="217"/>
      <c r="J30" s="217"/>
      <c r="K30" s="217"/>
      <c r="L30" s="217"/>
      <c r="M30" s="217"/>
    </row>
    <row r="31" spans="2:23">
      <c r="B31" s="296" t="s">
        <v>121</v>
      </c>
      <c r="C31" s="279"/>
      <c r="D31" s="279"/>
      <c r="E31" s="277"/>
      <c r="F31" s="277"/>
      <c r="G31" s="217"/>
      <c r="H31" s="217"/>
      <c r="I31" s="217"/>
      <c r="J31" s="217"/>
      <c r="K31" s="217"/>
      <c r="L31" s="217"/>
      <c r="M31" s="217"/>
    </row>
    <row r="32" spans="2:23">
      <c r="B32" s="246" t="s">
        <v>122</v>
      </c>
      <c r="C32" s="297"/>
      <c r="D32" s="297"/>
      <c r="E32" s="245"/>
      <c r="F32" s="245"/>
      <c r="G32" s="217"/>
      <c r="H32" s="217"/>
      <c r="I32" s="217"/>
      <c r="J32" s="217"/>
      <c r="K32" s="217"/>
      <c r="L32" s="217"/>
      <c r="M32" s="217"/>
    </row>
    <row r="33" spans="2:13">
      <c r="B33" s="226" t="s">
        <v>2</v>
      </c>
      <c r="C33" s="204"/>
      <c r="D33" s="204"/>
      <c r="E33" s="217"/>
      <c r="F33" s="217"/>
      <c r="G33" s="217"/>
      <c r="H33" s="106" t="s">
        <v>185</v>
      </c>
      <c r="I33" s="217"/>
      <c r="J33" s="217"/>
      <c r="K33" s="217"/>
      <c r="L33" s="217"/>
    </row>
    <row r="34" spans="2:13">
      <c r="B34" s="204"/>
      <c r="C34" s="204"/>
      <c r="D34" s="204"/>
      <c r="E34" s="217"/>
      <c r="F34" s="217"/>
      <c r="G34" s="217"/>
      <c r="H34" s="217"/>
      <c r="I34" s="217"/>
      <c r="J34" s="217"/>
      <c r="K34" s="217"/>
      <c r="L34" s="217"/>
      <c r="M34" s="217"/>
    </row>
    <row r="35" spans="2:13">
      <c r="B35" s="233" t="s">
        <v>3</v>
      </c>
      <c r="C35" s="234">
        <v>2001</v>
      </c>
      <c r="D35" s="234">
        <v>2002</v>
      </c>
      <c r="E35" s="235">
        <v>2003</v>
      </c>
      <c r="F35" s="235" t="s">
        <v>81</v>
      </c>
      <c r="G35" s="264"/>
      <c r="H35" s="264"/>
      <c r="I35" s="264"/>
      <c r="J35" s="264"/>
      <c r="K35" s="264"/>
      <c r="L35" s="264"/>
      <c r="M35" s="264"/>
    </row>
    <row r="36" spans="2:13">
      <c r="B36" s="237" t="s">
        <v>4</v>
      </c>
      <c r="C36" s="286">
        <v>0</v>
      </c>
      <c r="D36" s="286">
        <v>0</v>
      </c>
      <c r="E36" s="286">
        <v>0</v>
      </c>
      <c r="F36" s="286">
        <v>0</v>
      </c>
      <c r="G36" s="265"/>
      <c r="H36" s="265"/>
      <c r="I36" s="265"/>
      <c r="J36" s="265"/>
      <c r="K36" s="265"/>
      <c r="L36" s="265"/>
      <c r="M36" s="265"/>
    </row>
    <row r="37" spans="2:13">
      <c r="B37" s="237" t="s">
        <v>6</v>
      </c>
      <c r="C37" s="239">
        <v>1588457</v>
      </c>
      <c r="D37" s="239">
        <v>1084337</v>
      </c>
      <c r="E37" s="239">
        <v>719683</v>
      </c>
      <c r="F37" s="239">
        <v>675141</v>
      </c>
      <c r="G37" s="278"/>
      <c r="H37" s="278"/>
      <c r="I37" s="278"/>
      <c r="J37" s="278"/>
      <c r="K37" s="278"/>
      <c r="L37" s="278"/>
      <c r="M37" s="278"/>
    </row>
    <row r="38" spans="2:13">
      <c r="B38" s="237" t="s">
        <v>7</v>
      </c>
      <c r="C38" s="239">
        <v>839188</v>
      </c>
      <c r="D38" s="239">
        <v>491740</v>
      </c>
      <c r="E38" s="239">
        <v>472880</v>
      </c>
      <c r="F38" s="239">
        <v>404722</v>
      </c>
      <c r="G38" s="278"/>
      <c r="H38" s="278"/>
      <c r="I38" s="278"/>
      <c r="J38" s="278"/>
      <c r="K38" s="278"/>
      <c r="L38" s="278"/>
      <c r="M38" s="278"/>
    </row>
    <row r="39" spans="2:13">
      <c r="B39" s="237" t="s">
        <v>8</v>
      </c>
      <c r="C39" s="239">
        <v>980364</v>
      </c>
      <c r="D39" s="239">
        <v>804344</v>
      </c>
      <c r="E39" s="239">
        <v>1254200</v>
      </c>
      <c r="F39" s="239">
        <v>1176372</v>
      </c>
      <c r="G39" s="278"/>
      <c r="H39" s="278"/>
      <c r="I39" s="278"/>
      <c r="J39" s="278"/>
      <c r="K39" s="278"/>
      <c r="L39" s="278"/>
      <c r="M39" s="278"/>
    </row>
    <row r="40" spans="2:13">
      <c r="B40" s="237" t="s">
        <v>9</v>
      </c>
      <c r="C40" s="239">
        <v>1434697</v>
      </c>
      <c r="D40" s="239">
        <v>1571621</v>
      </c>
      <c r="E40" s="239">
        <v>927169</v>
      </c>
      <c r="F40" s="239">
        <v>914481</v>
      </c>
      <c r="G40" s="278"/>
      <c r="H40" s="278"/>
      <c r="I40" s="278"/>
      <c r="J40" s="278"/>
      <c r="K40" s="278"/>
      <c r="L40" s="278"/>
      <c r="M40" s="278"/>
    </row>
    <row r="41" spans="2:13">
      <c r="B41" s="237" t="s">
        <v>10</v>
      </c>
      <c r="C41" s="239">
        <v>6742661</v>
      </c>
      <c r="D41" s="239">
        <v>4225414</v>
      </c>
      <c r="E41" s="239">
        <v>2630140</v>
      </c>
      <c r="F41" s="239">
        <v>1787427</v>
      </c>
      <c r="G41" s="278"/>
      <c r="H41" s="278"/>
      <c r="I41" s="278"/>
      <c r="J41" s="278"/>
      <c r="K41" s="278"/>
      <c r="L41" s="278"/>
      <c r="M41" s="278"/>
    </row>
    <row r="42" spans="2:13">
      <c r="B42" s="237" t="s">
        <v>11</v>
      </c>
      <c r="C42" s="239">
        <v>4560420</v>
      </c>
      <c r="D42" s="239">
        <v>3166120</v>
      </c>
      <c r="E42" s="239">
        <v>2746667</v>
      </c>
      <c r="F42" s="239">
        <v>3159980</v>
      </c>
      <c r="G42" s="278"/>
      <c r="H42" s="278"/>
      <c r="I42" s="278"/>
      <c r="J42" s="278"/>
      <c r="K42" s="278"/>
      <c r="L42" s="278"/>
      <c r="M42" s="278"/>
    </row>
    <row r="43" spans="2:13">
      <c r="B43" s="237" t="s">
        <v>12</v>
      </c>
      <c r="C43" s="239">
        <v>1630698</v>
      </c>
      <c r="D43" s="239">
        <v>1356322</v>
      </c>
      <c r="E43" s="239">
        <v>1715088</v>
      </c>
      <c r="F43" s="239">
        <v>1277808</v>
      </c>
      <c r="G43" s="278"/>
      <c r="H43" s="278"/>
      <c r="I43" s="278"/>
      <c r="J43" s="278"/>
      <c r="K43" s="278"/>
      <c r="L43" s="278"/>
      <c r="M43" s="278"/>
    </row>
    <row r="44" spans="2:13">
      <c r="B44" s="237" t="s">
        <v>13</v>
      </c>
      <c r="C44" s="239">
        <v>2824165</v>
      </c>
      <c r="D44" s="239">
        <v>1291454</v>
      </c>
      <c r="E44" s="239">
        <v>1843113</v>
      </c>
      <c r="F44" s="239">
        <v>1034942</v>
      </c>
      <c r="G44" s="278"/>
      <c r="H44" s="278"/>
      <c r="I44" s="278"/>
      <c r="J44" s="278"/>
      <c r="K44" s="278"/>
      <c r="L44" s="278"/>
      <c r="M44" s="278"/>
    </row>
    <row r="45" spans="2:13">
      <c r="B45" s="237" t="s">
        <v>608</v>
      </c>
      <c r="C45" s="286">
        <v>0</v>
      </c>
      <c r="D45" s="286">
        <v>0</v>
      </c>
      <c r="E45" s="286">
        <v>0</v>
      </c>
      <c r="F45" s="286">
        <v>0</v>
      </c>
      <c r="G45" s="278"/>
      <c r="H45" s="278"/>
      <c r="I45" s="278"/>
      <c r="J45" s="278"/>
      <c r="K45" s="278"/>
      <c r="L45" s="278"/>
      <c r="M45" s="278"/>
    </row>
    <row r="46" spans="2:13">
      <c r="B46" s="237" t="s">
        <v>14</v>
      </c>
      <c r="C46" s="239">
        <v>11569855</v>
      </c>
      <c r="D46" s="239">
        <v>10228153</v>
      </c>
      <c r="E46" s="239">
        <v>12752973</v>
      </c>
      <c r="F46" s="239">
        <v>11669695</v>
      </c>
      <c r="G46" s="278"/>
      <c r="H46" s="278"/>
      <c r="I46" s="278"/>
      <c r="J46" s="278"/>
      <c r="K46" s="278"/>
      <c r="L46" s="278"/>
      <c r="M46" s="278"/>
    </row>
    <row r="47" spans="2:13">
      <c r="B47" s="237" t="s">
        <v>15</v>
      </c>
      <c r="C47" s="239">
        <v>1556268</v>
      </c>
      <c r="D47" s="239">
        <v>1082799</v>
      </c>
      <c r="E47" s="239">
        <v>890133</v>
      </c>
      <c r="F47" s="239">
        <v>1138246</v>
      </c>
      <c r="G47" s="278"/>
      <c r="H47" s="278"/>
      <c r="I47" s="278"/>
      <c r="J47" s="278"/>
      <c r="K47" s="278"/>
      <c r="L47" s="278"/>
      <c r="M47" s="278"/>
    </row>
    <row r="48" spans="2:13">
      <c r="B48" s="237" t="s">
        <v>16</v>
      </c>
      <c r="C48" s="286">
        <v>0</v>
      </c>
      <c r="D48" s="286">
        <v>0</v>
      </c>
      <c r="E48" s="286">
        <v>0</v>
      </c>
      <c r="F48" s="286">
        <v>0</v>
      </c>
      <c r="G48" s="265"/>
      <c r="H48" s="265"/>
      <c r="I48" s="265"/>
      <c r="J48" s="265"/>
      <c r="K48" s="265"/>
      <c r="L48" s="265"/>
      <c r="M48" s="265"/>
    </row>
    <row r="49" spans="2:15">
      <c r="B49" s="237" t="s">
        <v>17</v>
      </c>
      <c r="C49" s="239">
        <v>3162495</v>
      </c>
      <c r="D49" s="239">
        <v>1996796</v>
      </c>
      <c r="E49" s="239">
        <v>1812769</v>
      </c>
      <c r="F49" s="239">
        <v>1974133</v>
      </c>
      <c r="G49" s="278"/>
      <c r="H49" s="278"/>
      <c r="I49" s="278"/>
      <c r="J49" s="278"/>
      <c r="K49" s="278"/>
      <c r="L49" s="278"/>
      <c r="M49" s="278"/>
    </row>
    <row r="50" spans="2:15">
      <c r="B50" s="237" t="s">
        <v>84</v>
      </c>
      <c r="C50" s="239">
        <v>464592</v>
      </c>
      <c r="D50" s="239">
        <v>386850</v>
      </c>
      <c r="E50" s="239">
        <v>225970</v>
      </c>
      <c r="F50" s="239">
        <v>546426</v>
      </c>
      <c r="G50" s="278"/>
      <c r="H50" s="278"/>
      <c r="I50" s="278"/>
      <c r="J50" s="278"/>
      <c r="K50" s="278"/>
      <c r="L50" s="278"/>
      <c r="M50" s="278"/>
    </row>
    <row r="51" spans="2:15">
      <c r="B51" s="237" t="s">
        <v>19</v>
      </c>
      <c r="C51" s="239">
        <v>643179</v>
      </c>
      <c r="D51" s="239">
        <v>508463</v>
      </c>
      <c r="E51" s="239">
        <v>309617</v>
      </c>
      <c r="F51" s="239">
        <v>361902</v>
      </c>
      <c r="G51" s="278"/>
      <c r="H51" s="278"/>
      <c r="I51" s="278"/>
      <c r="J51" s="278"/>
      <c r="K51" s="278"/>
      <c r="L51" s="278"/>
      <c r="M51" s="278"/>
    </row>
    <row r="52" spans="2:15">
      <c r="B52" s="237" t="s">
        <v>20</v>
      </c>
      <c r="C52" s="239">
        <v>0</v>
      </c>
      <c r="D52" s="239">
        <v>0</v>
      </c>
      <c r="E52" s="239">
        <v>0</v>
      </c>
      <c r="F52" s="239">
        <v>0</v>
      </c>
      <c r="G52" s="265"/>
      <c r="H52" s="265"/>
      <c r="I52" s="265"/>
      <c r="J52" s="278"/>
      <c r="K52" s="278"/>
      <c r="L52" s="278"/>
      <c r="M52" s="278"/>
    </row>
    <row r="53" spans="2:15">
      <c r="B53" s="231"/>
      <c r="C53" s="287"/>
      <c r="D53" s="287"/>
      <c r="E53" s="287"/>
      <c r="F53" s="287"/>
      <c r="G53" s="278"/>
      <c r="H53" s="278"/>
      <c r="I53" s="278"/>
      <c r="J53" s="278"/>
      <c r="K53" s="278"/>
      <c r="L53" s="278"/>
      <c r="M53" s="278"/>
    </row>
    <row r="54" spans="2:15">
      <c r="B54" s="241" t="s">
        <v>21</v>
      </c>
      <c r="C54" s="242">
        <f>SUM(C36:C52)</f>
        <v>37997039</v>
      </c>
      <c r="D54" s="242">
        <f>SUM(D36:D52)</f>
        <v>28194413</v>
      </c>
      <c r="E54" s="242">
        <f>SUM(E36:E52)</f>
        <v>28300402</v>
      </c>
      <c r="F54" s="242">
        <f>SUM(F36:F52)</f>
        <v>26121275</v>
      </c>
      <c r="G54" s="280"/>
      <c r="H54" s="280"/>
      <c r="I54" s="280"/>
      <c r="J54" s="280"/>
      <c r="K54" s="280"/>
      <c r="L54" s="280"/>
      <c r="M54" s="280"/>
    </row>
    <row r="55" spans="2:15">
      <c r="B55" s="210" t="s">
        <v>123</v>
      </c>
      <c r="C55" s="210"/>
      <c r="D55" s="210"/>
      <c r="E55" s="210"/>
      <c r="F55" s="210"/>
      <c r="G55" s="210"/>
      <c r="H55" s="210"/>
      <c r="I55" s="217"/>
      <c r="J55" s="217"/>
      <c r="K55" s="217"/>
      <c r="L55" s="217"/>
      <c r="M55" s="217"/>
    </row>
    <row r="56" spans="2:15">
      <c r="B56" s="213" t="s">
        <v>124</v>
      </c>
      <c r="C56" s="210"/>
      <c r="D56" s="210"/>
      <c r="E56" s="210"/>
      <c r="F56" s="210"/>
      <c r="G56" s="210"/>
      <c r="H56" s="210"/>
      <c r="I56" s="217"/>
      <c r="J56" s="217"/>
      <c r="K56" s="217"/>
      <c r="L56" s="217"/>
      <c r="M56" s="217"/>
    </row>
    <row r="57" spans="2:15">
      <c r="B57" s="213" t="s">
        <v>241</v>
      </c>
      <c r="C57" s="210"/>
      <c r="D57" s="210"/>
      <c r="E57" s="210"/>
      <c r="F57" s="210"/>
      <c r="G57" s="210"/>
      <c r="H57" s="210"/>
      <c r="I57" s="217"/>
      <c r="J57" s="217"/>
      <c r="K57" s="217"/>
      <c r="L57" s="217"/>
      <c r="M57" s="217"/>
    </row>
    <row r="62" spans="2:15">
      <c r="B62" s="212" t="s">
        <v>177</v>
      </c>
      <c r="C62" s="249"/>
      <c r="D62" s="270"/>
      <c r="E62" s="270"/>
      <c r="F62" s="270"/>
      <c r="G62" s="270"/>
      <c r="H62" s="270"/>
      <c r="I62" s="270"/>
      <c r="J62" s="270"/>
      <c r="K62" s="270"/>
      <c r="L62" s="270"/>
      <c r="M62" s="270"/>
    </row>
    <row r="63" spans="2:15">
      <c r="B63" s="244" t="s">
        <v>126</v>
      </c>
      <c r="C63" s="298"/>
      <c r="D63" s="299"/>
      <c r="E63" s="299"/>
      <c r="F63" s="299"/>
      <c r="G63" s="270"/>
      <c r="H63" s="270"/>
      <c r="I63" s="270"/>
      <c r="J63" s="270"/>
      <c r="K63" s="270"/>
      <c r="L63" s="270"/>
      <c r="M63" s="270"/>
    </row>
    <row r="64" spans="2:15">
      <c r="B64" s="211" t="s">
        <v>2</v>
      </c>
      <c r="C64" s="249"/>
      <c r="D64" s="270"/>
      <c r="E64" s="270"/>
      <c r="F64" s="270"/>
      <c r="G64" s="270"/>
      <c r="H64" s="270"/>
      <c r="I64" s="270"/>
      <c r="J64" s="270"/>
      <c r="K64" s="270"/>
      <c r="L64" s="270"/>
      <c r="O64" s="106" t="s">
        <v>185</v>
      </c>
    </row>
    <row r="65" spans="1:23">
      <c r="B65" s="249"/>
      <c r="C65" s="249"/>
      <c r="D65" s="270"/>
      <c r="E65" s="270"/>
      <c r="F65" s="270"/>
      <c r="G65" s="270"/>
      <c r="H65" s="270"/>
      <c r="I65" s="270"/>
      <c r="J65" s="270"/>
      <c r="K65" s="270"/>
      <c r="L65" s="270"/>
      <c r="M65" s="270"/>
    </row>
    <row r="66" spans="1:23">
      <c r="B66" s="233" t="s">
        <v>3</v>
      </c>
      <c r="C66" s="234">
        <v>2001</v>
      </c>
      <c r="D66" s="234">
        <v>2002</v>
      </c>
      <c r="E66" s="235">
        <v>2003</v>
      </c>
      <c r="F66" s="235">
        <v>2004</v>
      </c>
      <c r="G66" s="235">
        <v>2005</v>
      </c>
      <c r="H66" s="235">
        <v>2006</v>
      </c>
      <c r="I66" s="235">
        <v>2007</v>
      </c>
      <c r="J66" s="235">
        <v>2008</v>
      </c>
      <c r="K66" s="234">
        <v>2009</v>
      </c>
      <c r="L66" s="234">
        <v>2010</v>
      </c>
      <c r="M66" s="234">
        <v>2011</v>
      </c>
      <c r="N66" s="234">
        <v>2012</v>
      </c>
      <c r="O66" s="235">
        <v>2013</v>
      </c>
      <c r="P66" s="235">
        <v>2014</v>
      </c>
      <c r="Q66" s="234">
        <v>2015</v>
      </c>
      <c r="R66" s="234">
        <v>2016</v>
      </c>
      <c r="S66" s="234">
        <v>2017</v>
      </c>
      <c r="T66" s="234">
        <v>2018</v>
      </c>
      <c r="U66" s="234">
        <v>2019</v>
      </c>
      <c r="V66" s="234">
        <v>2020</v>
      </c>
      <c r="W66" s="340">
        <v>2021</v>
      </c>
    </row>
    <row r="67" spans="1:23">
      <c r="A67" s="444"/>
      <c r="B67" s="237" t="s">
        <v>4</v>
      </c>
      <c r="C67" s="286">
        <v>0</v>
      </c>
      <c r="D67" s="286">
        <v>0</v>
      </c>
      <c r="E67" s="286">
        <v>0</v>
      </c>
      <c r="F67" s="286">
        <v>0</v>
      </c>
      <c r="G67" s="286">
        <v>0</v>
      </c>
      <c r="H67" s="286">
        <v>0</v>
      </c>
      <c r="I67" s="286">
        <v>0</v>
      </c>
      <c r="J67" s="239">
        <v>425494</v>
      </c>
      <c r="K67" s="239">
        <v>657891</v>
      </c>
      <c r="L67" s="239">
        <v>564204</v>
      </c>
      <c r="M67" s="239">
        <v>576604</v>
      </c>
      <c r="N67" s="239">
        <v>582840</v>
      </c>
      <c r="O67" s="240">
        <v>748929</v>
      </c>
      <c r="P67" s="240">
        <v>734767</v>
      </c>
      <c r="Q67" s="240">
        <v>631705</v>
      </c>
      <c r="R67" s="240">
        <v>982428</v>
      </c>
      <c r="S67" s="240">
        <v>987994</v>
      </c>
      <c r="T67" s="239">
        <v>946891.63399999996</v>
      </c>
      <c r="U67" s="239">
        <v>962944.95900000003</v>
      </c>
      <c r="V67" s="239">
        <v>1006493.284</v>
      </c>
      <c r="W67" s="239">
        <v>1020395.758</v>
      </c>
    </row>
    <row r="68" spans="1:23">
      <c r="A68" s="444"/>
      <c r="B68" s="237" t="s">
        <v>6</v>
      </c>
      <c r="C68" s="239">
        <v>873713</v>
      </c>
      <c r="D68" s="239">
        <v>1035558</v>
      </c>
      <c r="E68" s="239">
        <v>1101893</v>
      </c>
      <c r="F68" s="239">
        <v>703340</v>
      </c>
      <c r="G68" s="239">
        <v>921774</v>
      </c>
      <c r="H68" s="239">
        <v>725018</v>
      </c>
      <c r="I68" s="239">
        <v>833879</v>
      </c>
      <c r="J68" s="239">
        <v>540816</v>
      </c>
      <c r="K68" s="239">
        <v>833898</v>
      </c>
      <c r="L68" s="239">
        <v>598391</v>
      </c>
      <c r="M68" s="239">
        <v>664468</v>
      </c>
      <c r="N68" s="239">
        <v>682928</v>
      </c>
      <c r="O68" s="240">
        <v>659035</v>
      </c>
      <c r="P68" s="240">
        <v>1084727</v>
      </c>
      <c r="Q68" s="240">
        <v>729694</v>
      </c>
      <c r="R68" s="240">
        <v>994596</v>
      </c>
      <c r="S68" s="240">
        <v>1059018</v>
      </c>
      <c r="T68" s="239">
        <v>1098455.9280000001</v>
      </c>
      <c r="U68" s="239">
        <v>1214954.713</v>
      </c>
      <c r="V68" s="239">
        <v>1188887.041</v>
      </c>
      <c r="W68" s="239">
        <v>1162102.6000000001</v>
      </c>
    </row>
    <row r="69" spans="1:23">
      <c r="A69" s="444"/>
      <c r="B69" s="237" t="s">
        <v>7</v>
      </c>
      <c r="C69" s="239">
        <v>805128</v>
      </c>
      <c r="D69" s="239">
        <v>753650</v>
      </c>
      <c r="E69" s="239">
        <v>622910</v>
      </c>
      <c r="F69" s="239">
        <v>741066</v>
      </c>
      <c r="G69" s="239">
        <v>840749</v>
      </c>
      <c r="H69" s="239">
        <v>763293</v>
      </c>
      <c r="I69" s="239">
        <v>745123</v>
      </c>
      <c r="J69" s="239">
        <v>788958</v>
      </c>
      <c r="K69" s="239">
        <v>838616</v>
      </c>
      <c r="L69" s="239">
        <v>810933</v>
      </c>
      <c r="M69" s="239">
        <v>928227</v>
      </c>
      <c r="N69" s="239">
        <v>955106</v>
      </c>
      <c r="O69" s="240">
        <v>842866</v>
      </c>
      <c r="P69" s="240">
        <v>879936</v>
      </c>
      <c r="Q69" s="240">
        <v>910790</v>
      </c>
      <c r="R69" s="240">
        <v>1267372</v>
      </c>
      <c r="S69" s="240">
        <v>1175023</v>
      </c>
      <c r="T69" s="239">
        <v>1208857.2239999999</v>
      </c>
      <c r="U69" s="239">
        <v>1270772.3729999999</v>
      </c>
      <c r="V69" s="239">
        <v>1379466.9</v>
      </c>
      <c r="W69" s="239">
        <v>1286319.2860000001</v>
      </c>
    </row>
    <row r="70" spans="1:23">
      <c r="A70" s="444"/>
      <c r="B70" s="237" t="s">
        <v>8</v>
      </c>
      <c r="C70" s="239">
        <v>767828</v>
      </c>
      <c r="D70" s="239">
        <v>803434</v>
      </c>
      <c r="E70" s="239">
        <v>1168852</v>
      </c>
      <c r="F70" s="239">
        <v>778611</v>
      </c>
      <c r="G70" s="239">
        <v>693931</v>
      </c>
      <c r="H70" s="239">
        <v>577685</v>
      </c>
      <c r="I70" s="239">
        <v>862359</v>
      </c>
      <c r="J70" s="239">
        <v>1041630</v>
      </c>
      <c r="K70" s="239">
        <v>1033818</v>
      </c>
      <c r="L70" s="239">
        <v>1257335</v>
      </c>
      <c r="M70" s="239">
        <v>1075581</v>
      </c>
      <c r="N70" s="239">
        <v>1075524</v>
      </c>
      <c r="O70" s="240">
        <v>921968</v>
      </c>
      <c r="P70" s="240">
        <v>963083</v>
      </c>
      <c r="Q70" s="240">
        <v>1730971</v>
      </c>
      <c r="R70" s="240">
        <v>1488228</v>
      </c>
      <c r="S70" s="240">
        <v>1580325</v>
      </c>
      <c r="T70" s="239">
        <v>1517039.8430000001</v>
      </c>
      <c r="U70" s="239">
        <v>1613306.105</v>
      </c>
      <c r="V70" s="239">
        <v>1667588.794</v>
      </c>
      <c r="W70" s="239">
        <v>1454556.5</v>
      </c>
    </row>
    <row r="71" spans="1:23">
      <c r="A71" s="444"/>
      <c r="B71" s="237" t="s">
        <v>9</v>
      </c>
      <c r="C71" s="239">
        <v>1051870</v>
      </c>
      <c r="D71" s="239">
        <v>926228</v>
      </c>
      <c r="E71" s="239">
        <v>1138927</v>
      </c>
      <c r="F71" s="239">
        <v>975194</v>
      </c>
      <c r="G71" s="239">
        <v>917100</v>
      </c>
      <c r="H71" s="239">
        <v>933065</v>
      </c>
      <c r="I71" s="239">
        <v>945898</v>
      </c>
      <c r="J71" s="239">
        <v>1276436</v>
      </c>
      <c r="K71" s="239">
        <v>1484415</v>
      </c>
      <c r="L71" s="239">
        <v>1380448</v>
      </c>
      <c r="M71" s="239">
        <v>1580607</v>
      </c>
      <c r="N71" s="239">
        <v>1424573</v>
      </c>
      <c r="O71" s="240">
        <v>1241996</v>
      </c>
      <c r="P71" s="240">
        <v>1296034</v>
      </c>
      <c r="Q71" s="240">
        <v>1731610</v>
      </c>
      <c r="R71" s="240">
        <v>2015046</v>
      </c>
      <c r="S71" s="240">
        <v>2132798</v>
      </c>
      <c r="T71" s="239">
        <v>2002815.7250000001</v>
      </c>
      <c r="U71" s="239">
        <v>2174101.3509999998</v>
      </c>
      <c r="V71" s="239">
        <v>2280621.56</v>
      </c>
      <c r="W71" s="239">
        <v>2114602.7999999998</v>
      </c>
    </row>
    <row r="72" spans="1:23">
      <c r="A72" s="444"/>
      <c r="B72" s="237" t="s">
        <v>10</v>
      </c>
      <c r="C72" s="239">
        <v>2304515</v>
      </c>
      <c r="D72" s="239">
        <v>2738129</v>
      </c>
      <c r="E72" s="239">
        <v>3553565</v>
      </c>
      <c r="F72" s="239">
        <v>2302904</v>
      </c>
      <c r="G72" s="239">
        <v>2412929</v>
      </c>
      <c r="H72" s="239">
        <v>3183268</v>
      </c>
      <c r="I72" s="239">
        <v>4192337</v>
      </c>
      <c r="J72" s="239">
        <v>4130787</v>
      </c>
      <c r="K72" s="239">
        <v>3456470</v>
      </c>
      <c r="L72" s="239">
        <v>2795407</v>
      </c>
      <c r="M72" s="239">
        <v>3054335</v>
      </c>
      <c r="N72" s="239">
        <v>3117296</v>
      </c>
      <c r="O72" s="240">
        <v>3371115</v>
      </c>
      <c r="P72" s="240">
        <v>4178381</v>
      </c>
      <c r="Q72" s="240">
        <v>3061691</v>
      </c>
      <c r="R72" s="240">
        <v>5196641</v>
      </c>
      <c r="S72" s="240">
        <v>5248006</v>
      </c>
      <c r="T72" s="239">
        <v>5536307.2180000003</v>
      </c>
      <c r="U72" s="239">
        <v>5901986.0880000005</v>
      </c>
      <c r="V72" s="239">
        <v>5970116.2450000001</v>
      </c>
      <c r="W72" s="239">
        <v>5211031.51</v>
      </c>
    </row>
    <row r="73" spans="1:23">
      <c r="A73" s="444"/>
      <c r="B73" s="237" t="s">
        <v>48</v>
      </c>
      <c r="C73" s="239">
        <v>7124994</v>
      </c>
      <c r="D73" s="239">
        <v>7124303</v>
      </c>
      <c r="E73" s="239">
        <v>7194489</v>
      </c>
      <c r="F73" s="239">
        <v>5915842</v>
      </c>
      <c r="G73" s="239">
        <v>5654329</v>
      </c>
      <c r="H73" s="239">
        <v>6562005</v>
      </c>
      <c r="I73" s="239">
        <v>6439867</v>
      </c>
      <c r="J73" s="239">
        <v>7055092</v>
      </c>
      <c r="K73" s="239">
        <v>8188588</v>
      </c>
      <c r="L73" s="239">
        <v>6854167</v>
      </c>
      <c r="M73" s="239">
        <v>7911821</v>
      </c>
      <c r="N73" s="239">
        <v>7974986</v>
      </c>
      <c r="O73" s="240">
        <v>8420911</v>
      </c>
      <c r="P73" s="240">
        <v>7954750</v>
      </c>
      <c r="Q73" s="240">
        <v>7604926</v>
      </c>
      <c r="R73" s="240">
        <v>12883813</v>
      </c>
      <c r="S73" s="240">
        <v>13263106</v>
      </c>
      <c r="T73" s="239">
        <v>13741642.647</v>
      </c>
      <c r="U73" s="239">
        <v>14049355.437999999</v>
      </c>
      <c r="V73" s="239">
        <v>14998120.421</v>
      </c>
      <c r="W73" s="239">
        <v>12659654.359999999</v>
      </c>
    </row>
    <row r="74" spans="1:23">
      <c r="A74" s="444"/>
      <c r="B74" s="237" t="s">
        <v>12</v>
      </c>
      <c r="C74" s="239">
        <v>1073370</v>
      </c>
      <c r="D74" s="239">
        <v>1195790</v>
      </c>
      <c r="E74" s="239">
        <v>1415894</v>
      </c>
      <c r="F74" s="239">
        <v>971673</v>
      </c>
      <c r="G74" s="239">
        <v>967936</v>
      </c>
      <c r="H74" s="239">
        <v>1159016</v>
      </c>
      <c r="I74" s="239">
        <v>1573601</v>
      </c>
      <c r="J74" s="239">
        <v>1444754</v>
      </c>
      <c r="K74" s="239">
        <v>1252725</v>
      </c>
      <c r="L74" s="239">
        <v>1088818</v>
      </c>
      <c r="M74" s="239">
        <v>1352604</v>
      </c>
      <c r="N74" s="239">
        <v>1221582</v>
      </c>
      <c r="O74" s="240">
        <v>1234724</v>
      </c>
      <c r="P74" s="240">
        <v>1307541</v>
      </c>
      <c r="Q74" s="240">
        <v>1645260</v>
      </c>
      <c r="R74" s="240">
        <v>2510819</v>
      </c>
      <c r="S74" s="240">
        <v>2428039</v>
      </c>
      <c r="T74" s="239">
        <v>2560298.1320000002</v>
      </c>
      <c r="U74" s="239">
        <v>2700673.8089999999</v>
      </c>
      <c r="V74" s="239">
        <v>2755450.8530000001</v>
      </c>
      <c r="W74" s="239">
        <v>2475014.2390000001</v>
      </c>
    </row>
    <row r="75" spans="1:23">
      <c r="A75" s="444"/>
      <c r="B75" s="237" t="s">
        <v>13</v>
      </c>
      <c r="C75" s="239">
        <v>1483732</v>
      </c>
      <c r="D75" s="239">
        <v>1751615</v>
      </c>
      <c r="E75" s="239">
        <v>1845684</v>
      </c>
      <c r="F75" s="239">
        <v>1406461</v>
      </c>
      <c r="G75" s="239">
        <v>1529316</v>
      </c>
      <c r="H75" s="239">
        <v>1604346</v>
      </c>
      <c r="I75" s="239">
        <v>1761652</v>
      </c>
      <c r="J75" s="239">
        <v>2068013</v>
      </c>
      <c r="K75" s="239">
        <v>1638342</v>
      </c>
      <c r="L75" s="239">
        <v>1424212</v>
      </c>
      <c r="M75" s="239">
        <v>1545885</v>
      </c>
      <c r="N75" s="239">
        <v>1639291</v>
      </c>
      <c r="O75" s="240">
        <v>1745864</v>
      </c>
      <c r="P75" s="240">
        <v>1831336</v>
      </c>
      <c r="Q75" s="240">
        <v>2450666</v>
      </c>
      <c r="R75" s="240">
        <v>3598071.7199999997</v>
      </c>
      <c r="S75" s="240">
        <v>3673486</v>
      </c>
      <c r="T75" s="239">
        <v>3762989.3530000001</v>
      </c>
      <c r="U75" s="239">
        <v>4026081.7609999999</v>
      </c>
      <c r="V75" s="239">
        <v>3929301.497</v>
      </c>
      <c r="W75" s="239">
        <v>3660147.2579999999</v>
      </c>
    </row>
    <row r="76" spans="1:23">
      <c r="A76" s="444"/>
      <c r="B76" s="237" t="s">
        <v>608</v>
      </c>
      <c r="C76" s="286">
        <v>0</v>
      </c>
      <c r="D76" s="286">
        <v>0</v>
      </c>
      <c r="E76" s="286">
        <v>0</v>
      </c>
      <c r="F76" s="286">
        <v>0</v>
      </c>
      <c r="G76" s="286">
        <v>0</v>
      </c>
      <c r="H76" s="286">
        <v>0</v>
      </c>
      <c r="I76" s="286">
        <v>0</v>
      </c>
      <c r="J76" s="286">
        <v>0</v>
      </c>
      <c r="K76" s="286">
        <v>0</v>
      </c>
      <c r="L76" s="286">
        <v>0</v>
      </c>
      <c r="M76" s="286">
        <v>0</v>
      </c>
      <c r="N76" s="286">
        <v>0</v>
      </c>
      <c r="O76" s="286">
        <v>0</v>
      </c>
      <c r="P76" s="286">
        <v>0</v>
      </c>
      <c r="Q76" s="286">
        <v>0</v>
      </c>
      <c r="R76" s="286">
        <v>0</v>
      </c>
      <c r="S76" s="286">
        <v>0</v>
      </c>
      <c r="T76" s="286">
        <v>0</v>
      </c>
      <c r="U76" s="239">
        <v>3106462.43</v>
      </c>
      <c r="V76" s="239">
        <v>3130521.9750000001</v>
      </c>
      <c r="W76" s="239">
        <v>3054196.4759999998</v>
      </c>
    </row>
    <row r="77" spans="1:23">
      <c r="A77" s="444"/>
      <c r="B77" s="237" t="s">
        <v>14</v>
      </c>
      <c r="C77" s="239">
        <v>3128747</v>
      </c>
      <c r="D77" s="239">
        <v>2817657</v>
      </c>
      <c r="E77" s="239">
        <v>3519100</v>
      </c>
      <c r="F77" s="239">
        <v>2644476</v>
      </c>
      <c r="G77" s="239">
        <v>4065052</v>
      </c>
      <c r="H77" s="239">
        <v>4994023</v>
      </c>
      <c r="I77" s="239">
        <v>4739607</v>
      </c>
      <c r="J77" s="239">
        <v>5007461</v>
      </c>
      <c r="K77" s="239">
        <v>5605087</v>
      </c>
      <c r="L77" s="239">
        <v>4589077</v>
      </c>
      <c r="M77" s="239">
        <v>4772349</v>
      </c>
      <c r="N77" s="239">
        <v>4847852</v>
      </c>
      <c r="O77" s="240">
        <v>4924705</v>
      </c>
      <c r="P77" s="240">
        <v>5159564</v>
      </c>
      <c r="Q77" s="240">
        <v>5857179</v>
      </c>
      <c r="R77" s="240">
        <v>9270851</v>
      </c>
      <c r="S77" s="240">
        <v>9454377</v>
      </c>
      <c r="T77" s="239">
        <v>9660238.2719999999</v>
      </c>
      <c r="U77" s="239">
        <v>6900073.6289999997</v>
      </c>
      <c r="V77" s="239">
        <v>7048786.1109999996</v>
      </c>
      <c r="W77" s="239">
        <v>6416792.1699999999</v>
      </c>
    </row>
    <row r="78" spans="1:23">
      <c r="A78" s="444"/>
      <c r="B78" s="237" t="s">
        <v>15</v>
      </c>
      <c r="C78" s="239">
        <v>1653702</v>
      </c>
      <c r="D78" s="239">
        <v>1186774</v>
      </c>
      <c r="E78" s="239">
        <v>1397021</v>
      </c>
      <c r="F78" s="239">
        <v>918214</v>
      </c>
      <c r="G78" s="239">
        <v>1938622</v>
      </c>
      <c r="H78" s="239">
        <v>2156191</v>
      </c>
      <c r="I78" s="239">
        <v>2474172</v>
      </c>
      <c r="J78" s="239">
        <v>2652039</v>
      </c>
      <c r="K78" s="239">
        <v>3205046</v>
      </c>
      <c r="L78" s="239">
        <v>2508702</v>
      </c>
      <c r="M78" s="239">
        <v>2516296</v>
      </c>
      <c r="N78" s="239">
        <v>2720620</v>
      </c>
      <c r="O78" s="240">
        <v>2792457</v>
      </c>
      <c r="P78" s="240">
        <v>3005184</v>
      </c>
      <c r="Q78" s="240">
        <v>3082434</v>
      </c>
      <c r="R78" s="240">
        <v>5761484.2469999995</v>
      </c>
      <c r="S78" s="240">
        <v>5844419</v>
      </c>
      <c r="T78" s="239">
        <v>5977546.4009999996</v>
      </c>
      <c r="U78" s="239">
        <v>6464993.2079999996</v>
      </c>
      <c r="V78" s="239">
        <v>6409965.5180000002</v>
      </c>
      <c r="W78" s="239">
        <v>5806921.341</v>
      </c>
    </row>
    <row r="79" spans="1:23">
      <c r="A79" s="444"/>
      <c r="B79" s="237" t="s">
        <v>16</v>
      </c>
      <c r="C79" s="286">
        <v>0</v>
      </c>
      <c r="D79" s="286">
        <v>0</v>
      </c>
      <c r="E79" s="286">
        <v>0</v>
      </c>
      <c r="F79" s="286">
        <v>0</v>
      </c>
      <c r="G79" s="286">
        <v>0</v>
      </c>
      <c r="H79" s="286">
        <v>0</v>
      </c>
      <c r="I79" s="286">
        <v>0</v>
      </c>
      <c r="J79" s="239">
        <v>710123</v>
      </c>
      <c r="K79" s="239">
        <v>1141050</v>
      </c>
      <c r="L79" s="239">
        <v>909588</v>
      </c>
      <c r="M79" s="239">
        <v>994335</v>
      </c>
      <c r="N79" s="239">
        <v>996501</v>
      </c>
      <c r="O79" s="240">
        <v>1028455</v>
      </c>
      <c r="P79" s="240">
        <v>1088409</v>
      </c>
      <c r="Q79" s="240">
        <v>1106900</v>
      </c>
      <c r="R79" s="240">
        <v>1940609</v>
      </c>
      <c r="S79" s="240">
        <v>2029589</v>
      </c>
      <c r="T79" s="239">
        <v>2001927.737</v>
      </c>
      <c r="U79" s="239">
        <v>2160575.2599999998</v>
      </c>
      <c r="V79" s="239">
        <v>2174823.9849999999</v>
      </c>
      <c r="W79" s="239">
        <v>1915216.5009999999</v>
      </c>
    </row>
    <row r="80" spans="1:23">
      <c r="A80" s="444"/>
      <c r="B80" s="237" t="s">
        <v>17</v>
      </c>
      <c r="C80" s="239">
        <v>1434658</v>
      </c>
      <c r="D80" s="239">
        <v>1729738</v>
      </c>
      <c r="E80" s="239">
        <v>1751317</v>
      </c>
      <c r="F80" s="239">
        <v>1495951</v>
      </c>
      <c r="G80" s="239">
        <v>2128091</v>
      </c>
      <c r="H80" s="239">
        <v>1994146</v>
      </c>
      <c r="I80" s="239">
        <v>2277318</v>
      </c>
      <c r="J80" s="239">
        <v>1960918</v>
      </c>
      <c r="K80" s="239">
        <v>2201841</v>
      </c>
      <c r="L80" s="239">
        <v>1837158</v>
      </c>
      <c r="M80" s="239">
        <v>1950022</v>
      </c>
      <c r="N80" s="239">
        <v>2008350</v>
      </c>
      <c r="O80" s="240">
        <v>2049101</v>
      </c>
      <c r="P80" s="240">
        <v>2235516</v>
      </c>
      <c r="Q80" s="240">
        <v>2299535</v>
      </c>
      <c r="R80" s="240">
        <v>4123343</v>
      </c>
      <c r="S80" s="240">
        <v>4314143</v>
      </c>
      <c r="T80" s="239">
        <v>4388054.8509999998</v>
      </c>
      <c r="U80" s="239">
        <v>4594223.1310000001</v>
      </c>
      <c r="V80" s="239">
        <v>4744605.165</v>
      </c>
      <c r="W80" s="239">
        <v>4255166.4000000004</v>
      </c>
    </row>
    <row r="81" spans="1:23">
      <c r="A81" s="444"/>
      <c r="B81" s="237" t="s">
        <v>84</v>
      </c>
      <c r="C81" s="239">
        <v>556501</v>
      </c>
      <c r="D81" s="239">
        <v>576035</v>
      </c>
      <c r="E81" s="239">
        <v>803412</v>
      </c>
      <c r="F81" s="239">
        <v>542618</v>
      </c>
      <c r="G81" s="239">
        <v>447174</v>
      </c>
      <c r="H81" s="239">
        <v>475162</v>
      </c>
      <c r="I81" s="239">
        <v>835740</v>
      </c>
      <c r="J81" s="239">
        <v>903301</v>
      </c>
      <c r="K81" s="239">
        <v>636452</v>
      </c>
      <c r="L81" s="239">
        <v>746308</v>
      </c>
      <c r="M81" s="239">
        <v>884331</v>
      </c>
      <c r="N81" s="239">
        <v>904946</v>
      </c>
      <c r="O81" s="240">
        <v>1024628</v>
      </c>
      <c r="P81" s="240">
        <v>877215</v>
      </c>
      <c r="Q81" s="240">
        <v>742976</v>
      </c>
      <c r="R81" s="240">
        <v>943004</v>
      </c>
      <c r="S81" s="240">
        <v>982567</v>
      </c>
      <c r="T81" s="239">
        <v>981438.26300000004</v>
      </c>
      <c r="U81" s="239">
        <v>1024714.003</v>
      </c>
      <c r="V81" s="239">
        <v>1023335.253</v>
      </c>
      <c r="W81" s="239">
        <v>879165.2</v>
      </c>
    </row>
    <row r="82" spans="1:23">
      <c r="A82" s="444"/>
      <c r="B82" s="237" t="s">
        <v>19</v>
      </c>
      <c r="C82" s="239">
        <v>450888</v>
      </c>
      <c r="D82" s="239">
        <v>584685</v>
      </c>
      <c r="E82" s="239">
        <v>537401</v>
      </c>
      <c r="F82" s="239">
        <v>332340</v>
      </c>
      <c r="G82" s="239">
        <v>359387</v>
      </c>
      <c r="H82" s="239">
        <v>471914</v>
      </c>
      <c r="I82" s="239">
        <v>650752</v>
      </c>
      <c r="J82" s="239">
        <v>708670</v>
      </c>
      <c r="K82" s="239">
        <v>658215</v>
      </c>
      <c r="L82" s="239">
        <v>568058</v>
      </c>
      <c r="M82" s="239">
        <v>609994</v>
      </c>
      <c r="N82" s="239">
        <v>553095</v>
      </c>
      <c r="O82" s="240">
        <v>609821</v>
      </c>
      <c r="P82" s="240">
        <v>714375</v>
      </c>
      <c r="Q82" s="240">
        <v>796249</v>
      </c>
      <c r="R82" s="240">
        <v>733094</v>
      </c>
      <c r="S82" s="240">
        <v>798231</v>
      </c>
      <c r="T82" s="239">
        <v>739498.08900000004</v>
      </c>
      <c r="U82" s="239">
        <v>773297.6</v>
      </c>
      <c r="V82" s="239">
        <v>853319.73199999996</v>
      </c>
      <c r="W82" s="239">
        <v>804468.152</v>
      </c>
    </row>
    <row r="83" spans="1:23">
      <c r="A83" s="444"/>
      <c r="B83" s="237" t="s">
        <v>20</v>
      </c>
      <c r="C83" s="239">
        <v>1161653</v>
      </c>
      <c r="D83" s="239">
        <v>2909183</v>
      </c>
      <c r="E83" s="239">
        <v>9002769</v>
      </c>
      <c r="F83" s="239">
        <v>1052600</v>
      </c>
      <c r="G83" s="239">
        <v>1410518</v>
      </c>
      <c r="H83" s="239">
        <v>1052333</v>
      </c>
      <c r="I83" s="239">
        <v>704103</v>
      </c>
      <c r="J83" s="239">
        <v>473171</v>
      </c>
      <c r="K83" s="239">
        <v>1556639</v>
      </c>
      <c r="L83" s="239">
        <v>4160045</v>
      </c>
      <c r="M83" s="239">
        <v>1981597</v>
      </c>
      <c r="N83" s="239">
        <v>2373845</v>
      </c>
      <c r="O83" s="240">
        <v>4288044</v>
      </c>
      <c r="P83" s="240">
        <v>3655573</v>
      </c>
      <c r="Q83" s="240">
        <v>3500733</v>
      </c>
      <c r="R83" s="240">
        <v>3306791</v>
      </c>
      <c r="S83" s="240">
        <v>4167450</v>
      </c>
      <c r="T83" s="239">
        <v>4229693.7039999999</v>
      </c>
      <c r="U83" s="239">
        <v>4315673.9649999999</v>
      </c>
      <c r="V83" s="239">
        <v>4063487.159</v>
      </c>
      <c r="W83" s="239">
        <v>4227790.6179999998</v>
      </c>
    </row>
    <row r="84" spans="1:23">
      <c r="B84" s="231"/>
      <c r="C84" s="287"/>
      <c r="D84" s="287"/>
      <c r="E84" s="287"/>
      <c r="F84" s="287"/>
      <c r="G84" s="287"/>
      <c r="H84" s="287"/>
      <c r="I84" s="287"/>
      <c r="J84" s="287"/>
      <c r="K84" s="287"/>
      <c r="L84" s="287"/>
      <c r="M84" s="287"/>
      <c r="N84" s="287"/>
      <c r="O84" s="287"/>
      <c r="P84" s="287"/>
      <c r="Q84" s="287"/>
      <c r="R84" s="287"/>
      <c r="S84" s="287"/>
      <c r="T84" s="287"/>
    </row>
    <row r="85" spans="1:23">
      <c r="B85" s="241" t="s">
        <v>21</v>
      </c>
      <c r="C85" s="242">
        <f>SUM(C67:C83)</f>
        <v>23871299</v>
      </c>
      <c r="D85" s="242">
        <f t="shared" ref="D85:L85" si="4">SUM(D67:D83)</f>
        <v>26132779</v>
      </c>
      <c r="E85" s="242">
        <f t="shared" si="4"/>
        <v>35053234</v>
      </c>
      <c r="F85" s="242">
        <f t="shared" si="4"/>
        <v>20781290</v>
      </c>
      <c r="G85" s="242">
        <f t="shared" si="4"/>
        <v>24286908</v>
      </c>
      <c r="H85" s="242">
        <f t="shared" si="4"/>
        <v>26651465</v>
      </c>
      <c r="I85" s="242">
        <f>SUM(I67:I83)</f>
        <v>29036408</v>
      </c>
      <c r="J85" s="242">
        <f t="shared" si="4"/>
        <v>31187663</v>
      </c>
      <c r="K85" s="242">
        <f t="shared" si="4"/>
        <v>34389093</v>
      </c>
      <c r="L85" s="242">
        <f t="shared" si="4"/>
        <v>32092851</v>
      </c>
      <c r="M85" s="242">
        <f t="shared" ref="M85:U85" si="5">SUM(M67:M83)</f>
        <v>32399056</v>
      </c>
      <c r="N85" s="242">
        <f t="shared" si="5"/>
        <v>33079335</v>
      </c>
      <c r="O85" s="242">
        <f t="shared" si="5"/>
        <v>35904619</v>
      </c>
      <c r="P85" s="242">
        <f t="shared" si="5"/>
        <v>36966391</v>
      </c>
      <c r="Q85" s="242">
        <f t="shared" si="5"/>
        <v>37883319</v>
      </c>
      <c r="R85" s="242">
        <f t="shared" si="5"/>
        <v>57016190.967</v>
      </c>
      <c r="S85" s="242">
        <f t="shared" si="5"/>
        <v>59138571</v>
      </c>
      <c r="T85" s="242">
        <f t="shared" si="5"/>
        <v>60353695.020999998</v>
      </c>
      <c r="U85" s="242">
        <f t="shared" si="5"/>
        <v>63254189.822999999</v>
      </c>
      <c r="V85" s="242">
        <f>SUM(V67:V83)</f>
        <v>64624891.493000001</v>
      </c>
      <c r="W85" s="341">
        <f>SUM(W67:W83)</f>
        <v>58403541.169000007</v>
      </c>
    </row>
    <row r="86" spans="1:23">
      <c r="B86" s="214" t="s">
        <v>107</v>
      </c>
      <c r="P86" s="227"/>
    </row>
    <row r="87" spans="1:23">
      <c r="B87" s="213" t="s">
        <v>460</v>
      </c>
      <c r="P87" s="227"/>
    </row>
    <row r="88" spans="1:23">
      <c r="B88" s="210"/>
      <c r="P88" s="227"/>
    </row>
    <row r="89" spans="1:23">
      <c r="P89" s="227"/>
    </row>
  </sheetData>
  <phoneticPr fontId="14" type="noConversion"/>
  <hyperlinks>
    <hyperlink ref="O3" location="'Indice Regiones'!A1" display="&lt; Volver &gt;" xr:uid="{00000000-0004-0000-0B00-000000000000}"/>
    <hyperlink ref="H33" location="'Indice Regiones'!A1" display="&lt; Volver &gt;" xr:uid="{00000000-0004-0000-0B00-000001000000}"/>
    <hyperlink ref="O64" location="'Indice Regiones'!A1" display="&lt; Volver &gt;" xr:uid="{00000000-0004-0000-0B00-000002000000}"/>
  </hyperlinks>
  <pageMargins left="0.75" right="0.75" top="1" bottom="1" header="0" footer="0"/>
  <pageSetup orientation="portrait" r:id="rId1"/>
  <headerFooter alignWithMargins="0"/>
  <ignoredErrors>
    <ignoredError sqref="C54:E54 C85:T8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B1:W118"/>
  <sheetViews>
    <sheetView showGridLines="0" zoomScale="90" zoomScaleNormal="90" workbookViewId="0">
      <selection activeCell="B88" sqref="B88"/>
    </sheetView>
  </sheetViews>
  <sheetFormatPr baseColWidth="10" defaultColWidth="13.28515625" defaultRowHeight="12"/>
  <cols>
    <col min="1" max="1" width="3.7109375" style="249" customWidth="1"/>
    <col min="2" max="2" width="15.85546875" style="217" customWidth="1"/>
    <col min="3" max="4" width="12.140625" style="217" customWidth="1"/>
    <col min="5" max="10" width="12.140625" style="219" customWidth="1"/>
    <col min="11" max="11" width="12.140625" style="274" customWidth="1"/>
    <col min="12" max="12" width="12.140625" style="300" customWidth="1"/>
    <col min="13" max="13" width="12.5703125" style="249" bestFit="1" customWidth="1"/>
    <col min="14" max="14" width="12.42578125" style="249" customWidth="1"/>
    <col min="15" max="15" width="11.42578125" style="249" customWidth="1"/>
    <col min="16" max="17" width="11" style="301" customWidth="1"/>
    <col min="18" max="19" width="12.42578125" style="301" customWidth="1"/>
    <col min="20" max="20" width="12.42578125" style="249" customWidth="1"/>
    <col min="21" max="16384" width="13.28515625" style="249"/>
  </cols>
  <sheetData>
    <row r="1" spans="2:23">
      <c r="B1" s="212" t="s">
        <v>178</v>
      </c>
      <c r="C1" s="212"/>
      <c r="D1" s="212"/>
    </row>
    <row r="2" spans="2:23">
      <c r="B2" s="212" t="s">
        <v>129</v>
      </c>
      <c r="C2" s="212"/>
      <c r="D2" s="212"/>
    </row>
    <row r="3" spans="2:23" ht="12.75">
      <c r="B3" s="309" t="s">
        <v>817</v>
      </c>
      <c r="C3" s="244"/>
      <c r="D3" s="244"/>
      <c r="M3" s="227"/>
    </row>
    <row r="4" spans="2:23" ht="14.25" customHeight="1">
      <c r="B4" s="211" t="s">
        <v>2</v>
      </c>
      <c r="C4" s="211"/>
      <c r="D4" s="211"/>
      <c r="N4" s="227"/>
      <c r="O4" s="106" t="s">
        <v>185</v>
      </c>
    </row>
    <row r="5" spans="2:23" ht="12.75">
      <c r="N5" s="227"/>
      <c r="O5" s="227"/>
    </row>
    <row r="6" spans="2:23">
      <c r="B6" s="233" t="s">
        <v>3</v>
      </c>
      <c r="C6" s="234">
        <v>2001</v>
      </c>
      <c r="D6" s="234" t="s">
        <v>40</v>
      </c>
      <c r="E6" s="235">
        <v>2003</v>
      </c>
      <c r="F6" s="235">
        <v>2004</v>
      </c>
      <c r="G6" s="235">
        <v>2005</v>
      </c>
      <c r="H6" s="235">
        <v>2006</v>
      </c>
      <c r="I6" s="235">
        <v>2007</v>
      </c>
      <c r="J6" s="235">
        <v>2008</v>
      </c>
      <c r="K6" s="234">
        <v>2009</v>
      </c>
      <c r="L6" s="234">
        <v>2010</v>
      </c>
      <c r="M6" s="234">
        <v>2011</v>
      </c>
      <c r="N6" s="234">
        <v>2012</v>
      </c>
      <c r="O6" s="235">
        <v>2013</v>
      </c>
      <c r="P6" s="235">
        <v>2014</v>
      </c>
      <c r="Q6" s="234">
        <v>2015</v>
      </c>
      <c r="R6" s="234" t="s">
        <v>820</v>
      </c>
      <c r="S6" s="234" t="s">
        <v>609</v>
      </c>
      <c r="T6" s="234" t="s">
        <v>610</v>
      </c>
      <c r="U6" s="234" t="s">
        <v>821</v>
      </c>
      <c r="V6" s="234" t="s">
        <v>822</v>
      </c>
      <c r="W6" s="340" t="s">
        <v>823</v>
      </c>
    </row>
    <row r="7" spans="2:23">
      <c r="B7" s="237" t="s">
        <v>4</v>
      </c>
      <c r="C7" s="286">
        <v>0</v>
      </c>
      <c r="D7" s="286">
        <v>0</v>
      </c>
      <c r="E7" s="286">
        <v>0</v>
      </c>
      <c r="F7" s="286">
        <v>0</v>
      </c>
      <c r="G7" s="286">
        <v>0</v>
      </c>
      <c r="H7" s="286">
        <v>0</v>
      </c>
      <c r="I7" s="286">
        <v>0</v>
      </c>
      <c r="J7" s="239">
        <v>11339112</v>
      </c>
      <c r="K7" s="239">
        <v>14453917</v>
      </c>
      <c r="L7" s="239">
        <v>14137936</v>
      </c>
      <c r="M7" s="239">
        <v>24729578</v>
      </c>
      <c r="N7" s="239">
        <v>27290377</v>
      </c>
      <c r="O7" s="240">
        <v>25766360</v>
      </c>
      <c r="P7" s="240">
        <v>22175302</v>
      </c>
      <c r="Q7" s="240">
        <v>38886085</v>
      </c>
      <c r="R7" s="240">
        <v>55522438</v>
      </c>
      <c r="S7" s="240">
        <v>49509581</v>
      </c>
      <c r="T7" s="239">
        <v>42274681</v>
      </c>
      <c r="U7" s="239">
        <v>53025708</v>
      </c>
      <c r="V7" s="239">
        <v>39122073</v>
      </c>
      <c r="W7" s="239">
        <v>41766907</v>
      </c>
    </row>
    <row r="8" spans="2:23">
      <c r="B8" s="237" t="s">
        <v>6</v>
      </c>
      <c r="C8" s="239">
        <v>10915329</v>
      </c>
      <c r="D8" s="239">
        <v>7595535</v>
      </c>
      <c r="E8" s="239">
        <v>8296114</v>
      </c>
      <c r="F8" s="239">
        <v>10465476</v>
      </c>
      <c r="G8" s="239">
        <v>9689522</v>
      </c>
      <c r="H8" s="239">
        <v>13851640</v>
      </c>
      <c r="I8" s="239">
        <v>15742390</v>
      </c>
      <c r="J8" s="239">
        <v>11649679</v>
      </c>
      <c r="K8" s="239">
        <v>15609459</v>
      </c>
      <c r="L8" s="239">
        <v>19785614</v>
      </c>
      <c r="M8" s="239">
        <v>29714386</v>
      </c>
      <c r="N8" s="239">
        <v>32043456</v>
      </c>
      <c r="O8" s="240">
        <v>34340003</v>
      </c>
      <c r="P8" s="240">
        <v>34839049</v>
      </c>
      <c r="Q8" s="240">
        <v>36725776</v>
      </c>
      <c r="R8" s="240">
        <v>37575331</v>
      </c>
      <c r="S8" s="240">
        <v>37892451</v>
      </c>
      <c r="T8" s="239">
        <v>47267783.284000002</v>
      </c>
      <c r="U8" s="239">
        <v>47176664</v>
      </c>
      <c r="V8" s="239">
        <v>34569341</v>
      </c>
      <c r="W8" s="239">
        <v>41106589</v>
      </c>
    </row>
    <row r="9" spans="2:23">
      <c r="B9" s="237" t="s">
        <v>7</v>
      </c>
      <c r="C9" s="239">
        <v>12080261</v>
      </c>
      <c r="D9" s="239">
        <v>11972584</v>
      </c>
      <c r="E9" s="239">
        <v>16395414</v>
      </c>
      <c r="F9" s="239">
        <v>15618472</v>
      </c>
      <c r="G9" s="239">
        <v>19679011</v>
      </c>
      <c r="H9" s="239">
        <v>22783881</v>
      </c>
      <c r="I9" s="239">
        <v>28389424</v>
      </c>
      <c r="J9" s="239">
        <v>38909467</v>
      </c>
      <c r="K9" s="239">
        <v>38674076</v>
      </c>
      <c r="L9" s="239">
        <v>44715579</v>
      </c>
      <c r="M9" s="239">
        <v>50841621</v>
      </c>
      <c r="N9" s="239">
        <v>55314889</v>
      </c>
      <c r="O9" s="240">
        <v>61711392</v>
      </c>
      <c r="P9" s="240">
        <v>66802633</v>
      </c>
      <c r="Q9" s="240">
        <v>75198130</v>
      </c>
      <c r="R9" s="240">
        <v>79516203</v>
      </c>
      <c r="S9" s="240">
        <v>87553933</v>
      </c>
      <c r="T9" s="239">
        <v>76086099</v>
      </c>
      <c r="U9" s="239">
        <v>77237974</v>
      </c>
      <c r="V9" s="239">
        <v>72281410</v>
      </c>
      <c r="W9" s="239">
        <v>64875558</v>
      </c>
    </row>
    <row r="10" spans="2:23">
      <c r="B10" s="237" t="s">
        <v>8</v>
      </c>
      <c r="C10" s="239">
        <v>11077655</v>
      </c>
      <c r="D10" s="239">
        <v>10534627</v>
      </c>
      <c r="E10" s="239">
        <v>8800368</v>
      </c>
      <c r="F10" s="239">
        <v>10578542</v>
      </c>
      <c r="G10" s="239">
        <v>12316054</v>
      </c>
      <c r="H10" s="239">
        <v>13182849</v>
      </c>
      <c r="I10" s="239">
        <v>12058324</v>
      </c>
      <c r="J10" s="239">
        <v>28008976</v>
      </c>
      <c r="K10" s="239">
        <v>28322111</v>
      </c>
      <c r="L10" s="239">
        <v>27475916</v>
      </c>
      <c r="M10" s="239">
        <v>30224698</v>
      </c>
      <c r="N10" s="239">
        <v>34553904</v>
      </c>
      <c r="O10" s="240">
        <v>36567459</v>
      </c>
      <c r="P10" s="240">
        <v>43302501</v>
      </c>
      <c r="Q10" s="240">
        <v>32518048</v>
      </c>
      <c r="R10" s="240">
        <v>54960698</v>
      </c>
      <c r="S10" s="240">
        <v>58990905</v>
      </c>
      <c r="T10" s="239">
        <v>49717093</v>
      </c>
      <c r="U10" s="239">
        <v>61163293</v>
      </c>
      <c r="V10" s="239">
        <v>64145984</v>
      </c>
      <c r="W10" s="239">
        <v>62833045</v>
      </c>
    </row>
    <row r="11" spans="2:23">
      <c r="B11" s="237" t="s">
        <v>9</v>
      </c>
      <c r="C11" s="239">
        <v>9589710</v>
      </c>
      <c r="D11" s="239">
        <v>12281739</v>
      </c>
      <c r="E11" s="239">
        <v>11060227</v>
      </c>
      <c r="F11" s="239">
        <v>17475475</v>
      </c>
      <c r="G11" s="239">
        <v>19191448</v>
      </c>
      <c r="H11" s="239">
        <v>23685490</v>
      </c>
      <c r="I11" s="239">
        <v>27352530</v>
      </c>
      <c r="J11" s="239">
        <v>34050344</v>
      </c>
      <c r="K11" s="239">
        <v>38654004</v>
      </c>
      <c r="L11" s="239">
        <v>37192215</v>
      </c>
      <c r="M11" s="239">
        <v>44790976</v>
      </c>
      <c r="N11" s="239">
        <v>49466176</v>
      </c>
      <c r="O11" s="240">
        <v>45931439</v>
      </c>
      <c r="P11" s="240">
        <v>57805878</v>
      </c>
      <c r="Q11" s="240">
        <v>59627287</v>
      </c>
      <c r="R11" s="240">
        <v>62039724</v>
      </c>
      <c r="S11" s="240">
        <v>67337228</v>
      </c>
      <c r="T11" s="239">
        <v>62065144</v>
      </c>
      <c r="U11" s="239">
        <v>67028769.019999996</v>
      </c>
      <c r="V11" s="239">
        <v>54426945</v>
      </c>
      <c r="W11" s="239">
        <v>64671692</v>
      </c>
    </row>
    <row r="12" spans="2:23" ht="12.75" customHeight="1">
      <c r="B12" s="237" t="s">
        <v>10</v>
      </c>
      <c r="C12" s="239">
        <v>11828322</v>
      </c>
      <c r="D12" s="239">
        <v>14954867</v>
      </c>
      <c r="E12" s="239">
        <v>15132127</v>
      </c>
      <c r="F12" s="239">
        <v>16864284</v>
      </c>
      <c r="G12" s="239">
        <v>17050754</v>
      </c>
      <c r="H12" s="239">
        <v>18912036</v>
      </c>
      <c r="I12" s="239">
        <v>21307322</v>
      </c>
      <c r="J12" s="239">
        <v>32503861</v>
      </c>
      <c r="K12" s="239">
        <v>33616443</v>
      </c>
      <c r="L12" s="239">
        <v>40463450</v>
      </c>
      <c r="M12" s="239">
        <v>51647035</v>
      </c>
      <c r="N12" s="239">
        <v>51989129</v>
      </c>
      <c r="O12" s="240">
        <v>59555328</v>
      </c>
      <c r="P12" s="240">
        <v>63487919</v>
      </c>
      <c r="Q12" s="240">
        <v>70450492</v>
      </c>
      <c r="R12" s="240">
        <v>74448995</v>
      </c>
      <c r="S12" s="240">
        <v>75089712</v>
      </c>
      <c r="T12" s="239">
        <v>71235075</v>
      </c>
      <c r="U12" s="239">
        <v>76458315</v>
      </c>
      <c r="V12" s="239">
        <v>68376124</v>
      </c>
      <c r="W12" s="239">
        <v>77406785</v>
      </c>
    </row>
    <row r="13" spans="2:23">
      <c r="B13" s="237" t="s">
        <v>11</v>
      </c>
      <c r="C13" s="239">
        <v>20093933</v>
      </c>
      <c r="D13" s="239">
        <v>21404276</v>
      </c>
      <c r="E13" s="239">
        <v>24396510</v>
      </c>
      <c r="F13" s="239">
        <v>38261234</v>
      </c>
      <c r="G13" s="239">
        <v>31375425</v>
      </c>
      <c r="H13" s="239">
        <v>42236648</v>
      </c>
      <c r="I13" s="239">
        <v>53616287</v>
      </c>
      <c r="J13" s="239">
        <v>66303262</v>
      </c>
      <c r="K13" s="239">
        <v>71564055</v>
      </c>
      <c r="L13" s="239">
        <v>73707906</v>
      </c>
      <c r="M13" s="239">
        <v>90875902</v>
      </c>
      <c r="N13" s="239">
        <v>91420382</v>
      </c>
      <c r="O13" s="240">
        <v>88012256</v>
      </c>
      <c r="P13" s="240">
        <v>102043681</v>
      </c>
      <c r="Q13" s="240">
        <v>110272983</v>
      </c>
      <c r="R13" s="240">
        <v>123163649</v>
      </c>
      <c r="S13" s="240">
        <v>113688433</v>
      </c>
      <c r="T13" s="239">
        <v>109871603</v>
      </c>
      <c r="U13" s="239">
        <v>121227033</v>
      </c>
      <c r="V13" s="239">
        <v>118195616</v>
      </c>
      <c r="W13" s="239">
        <v>137707462</v>
      </c>
    </row>
    <row r="14" spans="2:23">
      <c r="B14" s="237" t="s">
        <v>12</v>
      </c>
      <c r="C14" s="239">
        <v>8081453</v>
      </c>
      <c r="D14" s="239">
        <v>9293655</v>
      </c>
      <c r="E14" s="239">
        <v>9738001</v>
      </c>
      <c r="F14" s="239">
        <v>13215989</v>
      </c>
      <c r="G14" s="239">
        <v>13289613</v>
      </c>
      <c r="H14" s="239">
        <v>19245285</v>
      </c>
      <c r="I14" s="239">
        <v>22695649</v>
      </c>
      <c r="J14" s="239">
        <v>32919820</v>
      </c>
      <c r="K14" s="239">
        <v>30571342</v>
      </c>
      <c r="L14" s="239">
        <v>28913900</v>
      </c>
      <c r="M14" s="239">
        <v>43045397</v>
      </c>
      <c r="N14" s="239">
        <v>53237335</v>
      </c>
      <c r="O14" s="240">
        <v>51557183</v>
      </c>
      <c r="P14" s="240">
        <v>53917683</v>
      </c>
      <c r="Q14" s="240">
        <v>53040626</v>
      </c>
      <c r="R14" s="240">
        <v>58989250</v>
      </c>
      <c r="S14" s="240">
        <v>61310822</v>
      </c>
      <c r="T14" s="239">
        <v>65592390</v>
      </c>
      <c r="U14" s="239">
        <v>66873850</v>
      </c>
      <c r="V14" s="239">
        <v>63253436</v>
      </c>
      <c r="W14" s="239">
        <v>66410897</v>
      </c>
    </row>
    <row r="15" spans="2:23">
      <c r="B15" s="237" t="s">
        <v>13</v>
      </c>
      <c r="C15" s="239">
        <v>10051589</v>
      </c>
      <c r="D15" s="239">
        <v>10340973</v>
      </c>
      <c r="E15" s="239">
        <v>13223069</v>
      </c>
      <c r="F15" s="239">
        <v>17531147</v>
      </c>
      <c r="G15" s="239">
        <v>24117374</v>
      </c>
      <c r="H15" s="239">
        <v>20651105</v>
      </c>
      <c r="I15" s="239">
        <v>26041124</v>
      </c>
      <c r="J15" s="239">
        <v>28493716</v>
      </c>
      <c r="K15" s="239">
        <v>42284138</v>
      </c>
      <c r="L15" s="239">
        <v>37375818</v>
      </c>
      <c r="M15" s="239">
        <v>48826198</v>
      </c>
      <c r="N15" s="239">
        <v>56926630</v>
      </c>
      <c r="O15" s="240">
        <v>56071120</v>
      </c>
      <c r="P15" s="240">
        <v>53775267</v>
      </c>
      <c r="Q15" s="240">
        <v>63231345</v>
      </c>
      <c r="R15" s="240">
        <v>69782103</v>
      </c>
      <c r="S15" s="240">
        <v>71438918</v>
      </c>
      <c r="T15" s="239">
        <v>77662777</v>
      </c>
      <c r="U15" s="239">
        <v>84206763</v>
      </c>
      <c r="V15" s="239">
        <v>82426998</v>
      </c>
      <c r="W15" s="239">
        <v>76861115</v>
      </c>
    </row>
    <row r="16" spans="2:23">
      <c r="B16" s="237" t="s">
        <v>608</v>
      </c>
      <c r="C16" s="286">
        <v>0</v>
      </c>
      <c r="D16" s="286">
        <v>0</v>
      </c>
      <c r="E16" s="286">
        <v>0</v>
      </c>
      <c r="F16" s="286">
        <v>0</v>
      </c>
      <c r="G16" s="286">
        <v>0</v>
      </c>
      <c r="H16" s="286">
        <v>0</v>
      </c>
      <c r="I16" s="286">
        <v>0</v>
      </c>
      <c r="J16" s="286">
        <v>0</v>
      </c>
      <c r="K16" s="286">
        <v>0</v>
      </c>
      <c r="L16" s="286">
        <v>0</v>
      </c>
      <c r="M16" s="286">
        <v>0</v>
      </c>
      <c r="N16" s="286">
        <v>0</v>
      </c>
      <c r="O16" s="286">
        <v>0</v>
      </c>
      <c r="P16" s="286">
        <v>0</v>
      </c>
      <c r="Q16" s="286">
        <v>0</v>
      </c>
      <c r="R16" s="286">
        <v>0</v>
      </c>
      <c r="S16" s="286">
        <v>0</v>
      </c>
      <c r="T16" s="286">
        <v>0</v>
      </c>
      <c r="U16" s="239">
        <v>46459103</v>
      </c>
      <c r="V16" s="239">
        <v>38321039</v>
      </c>
      <c r="W16" s="239">
        <v>39793664</v>
      </c>
    </row>
    <row r="17" spans="2:23">
      <c r="B17" s="237" t="s">
        <v>14</v>
      </c>
      <c r="C17" s="239">
        <v>11062492</v>
      </c>
      <c r="D17" s="239">
        <v>17900364</v>
      </c>
      <c r="E17" s="239">
        <v>21486252</v>
      </c>
      <c r="F17" s="239">
        <v>30094214</v>
      </c>
      <c r="G17" s="239">
        <v>31737306</v>
      </c>
      <c r="H17" s="239">
        <v>32961623</v>
      </c>
      <c r="I17" s="239">
        <v>37730913</v>
      </c>
      <c r="J17" s="239">
        <v>45679797</v>
      </c>
      <c r="K17" s="239">
        <v>66955370</v>
      </c>
      <c r="L17" s="239">
        <v>62245161</v>
      </c>
      <c r="M17" s="239">
        <v>88172435</v>
      </c>
      <c r="N17" s="239">
        <v>92518017</v>
      </c>
      <c r="O17" s="240">
        <v>85589050</v>
      </c>
      <c r="P17" s="240">
        <v>95419207</v>
      </c>
      <c r="Q17" s="240">
        <v>108916931</v>
      </c>
      <c r="R17" s="240">
        <v>110437165</v>
      </c>
      <c r="S17" s="240">
        <v>121474783</v>
      </c>
      <c r="T17" s="239">
        <v>115597107</v>
      </c>
      <c r="U17" s="239">
        <v>95681031</v>
      </c>
      <c r="V17" s="239">
        <v>86881775</v>
      </c>
      <c r="W17" s="239">
        <v>85599562</v>
      </c>
    </row>
    <row r="18" spans="2:23">
      <c r="B18" s="237" t="s">
        <v>15</v>
      </c>
      <c r="C18" s="239">
        <v>13147589</v>
      </c>
      <c r="D18" s="239">
        <v>12414998</v>
      </c>
      <c r="E18" s="239">
        <v>16542542</v>
      </c>
      <c r="F18" s="239">
        <v>20307404</v>
      </c>
      <c r="G18" s="239">
        <v>20745359</v>
      </c>
      <c r="H18" s="239">
        <v>17685027</v>
      </c>
      <c r="I18" s="239">
        <v>22158165</v>
      </c>
      <c r="J18" s="239">
        <v>35786235</v>
      </c>
      <c r="K18" s="239">
        <v>40202182</v>
      </c>
      <c r="L18" s="239">
        <v>44027997</v>
      </c>
      <c r="M18" s="239">
        <v>54529733</v>
      </c>
      <c r="N18" s="239">
        <v>70198444</v>
      </c>
      <c r="O18" s="240">
        <v>75998602</v>
      </c>
      <c r="P18" s="240">
        <v>73999468</v>
      </c>
      <c r="Q18" s="240">
        <v>87934191</v>
      </c>
      <c r="R18" s="240">
        <v>100729142</v>
      </c>
      <c r="S18" s="240">
        <v>109167806</v>
      </c>
      <c r="T18" s="239">
        <v>111039922</v>
      </c>
      <c r="U18" s="239">
        <v>120143437</v>
      </c>
      <c r="V18" s="239">
        <v>118171888</v>
      </c>
      <c r="W18" s="239">
        <v>120751985</v>
      </c>
    </row>
    <row r="19" spans="2:23">
      <c r="B19" s="237" t="s">
        <v>16</v>
      </c>
      <c r="C19" s="286">
        <v>0</v>
      </c>
      <c r="D19" s="286">
        <v>0</v>
      </c>
      <c r="E19" s="286">
        <v>0</v>
      </c>
      <c r="F19" s="286">
        <v>0</v>
      </c>
      <c r="G19" s="286">
        <v>0</v>
      </c>
      <c r="H19" s="286">
        <v>0</v>
      </c>
      <c r="I19" s="286">
        <v>0</v>
      </c>
      <c r="J19" s="239">
        <v>13968005</v>
      </c>
      <c r="K19" s="239">
        <v>23884154</v>
      </c>
      <c r="L19" s="239">
        <v>23212729</v>
      </c>
      <c r="M19" s="239">
        <v>32409856</v>
      </c>
      <c r="N19" s="239">
        <v>39054044</v>
      </c>
      <c r="O19" s="240">
        <v>41779154</v>
      </c>
      <c r="P19" s="240">
        <v>38864271</v>
      </c>
      <c r="Q19" s="240">
        <v>44432524</v>
      </c>
      <c r="R19" s="240">
        <v>51568641</v>
      </c>
      <c r="S19" s="240">
        <v>47163698</v>
      </c>
      <c r="T19" s="239">
        <v>49016826</v>
      </c>
      <c r="U19" s="239">
        <v>52802982</v>
      </c>
      <c r="V19" s="239">
        <v>41899531</v>
      </c>
      <c r="W19" s="239">
        <v>50327383</v>
      </c>
    </row>
    <row r="20" spans="2:23">
      <c r="B20" s="237" t="s">
        <v>17</v>
      </c>
      <c r="C20" s="239">
        <v>15772780</v>
      </c>
      <c r="D20" s="239">
        <v>16347008</v>
      </c>
      <c r="E20" s="239">
        <v>17895244</v>
      </c>
      <c r="F20" s="239">
        <v>23704105</v>
      </c>
      <c r="G20" s="239">
        <v>20598433</v>
      </c>
      <c r="H20" s="239">
        <v>31462849</v>
      </c>
      <c r="I20" s="239">
        <v>42545794</v>
      </c>
      <c r="J20" s="239">
        <v>46461766</v>
      </c>
      <c r="K20" s="239">
        <v>67049592</v>
      </c>
      <c r="L20" s="239">
        <v>56299384</v>
      </c>
      <c r="M20" s="239">
        <v>62581191</v>
      </c>
      <c r="N20" s="239">
        <v>65476736</v>
      </c>
      <c r="O20" s="240">
        <v>60073893</v>
      </c>
      <c r="P20" s="240">
        <v>74526825</v>
      </c>
      <c r="Q20" s="240">
        <v>88548448</v>
      </c>
      <c r="R20" s="240">
        <v>79705231</v>
      </c>
      <c r="S20" s="240">
        <v>87768218</v>
      </c>
      <c r="T20" s="239">
        <v>87090907</v>
      </c>
      <c r="U20" s="239">
        <v>88362891</v>
      </c>
      <c r="V20" s="239">
        <v>79682199</v>
      </c>
      <c r="W20" s="239">
        <v>90832924</v>
      </c>
    </row>
    <row r="21" spans="2:23">
      <c r="B21" s="237" t="s">
        <v>84</v>
      </c>
      <c r="C21" s="239">
        <v>9197111</v>
      </c>
      <c r="D21" s="239">
        <v>9533925</v>
      </c>
      <c r="E21" s="239">
        <v>9421709</v>
      </c>
      <c r="F21" s="239">
        <v>10651257</v>
      </c>
      <c r="G21" s="239">
        <v>11159007</v>
      </c>
      <c r="H21" s="239">
        <v>12287869</v>
      </c>
      <c r="I21" s="239">
        <v>14832081</v>
      </c>
      <c r="J21" s="239">
        <v>19276030</v>
      </c>
      <c r="K21" s="239">
        <v>18807999</v>
      </c>
      <c r="L21" s="239">
        <v>20765697</v>
      </c>
      <c r="M21" s="239">
        <v>29462720</v>
      </c>
      <c r="N21" s="239">
        <v>29183093</v>
      </c>
      <c r="O21" s="240">
        <v>33338480</v>
      </c>
      <c r="P21" s="240">
        <v>39014737</v>
      </c>
      <c r="Q21" s="240">
        <v>43706521</v>
      </c>
      <c r="R21" s="240">
        <v>64318643</v>
      </c>
      <c r="S21" s="240">
        <v>66712640</v>
      </c>
      <c r="T21" s="239">
        <v>62208999</v>
      </c>
      <c r="U21" s="239">
        <v>58151120</v>
      </c>
      <c r="V21" s="239">
        <v>60262308</v>
      </c>
      <c r="W21" s="239">
        <v>50778590</v>
      </c>
    </row>
    <row r="22" spans="2:23">
      <c r="B22" s="237" t="s">
        <v>19</v>
      </c>
      <c r="C22" s="239">
        <v>6809821</v>
      </c>
      <c r="D22" s="239">
        <v>14473925</v>
      </c>
      <c r="E22" s="239">
        <v>11817340</v>
      </c>
      <c r="F22" s="239">
        <v>12791203</v>
      </c>
      <c r="G22" s="239">
        <v>14646333</v>
      </c>
      <c r="H22" s="239">
        <v>15012641</v>
      </c>
      <c r="I22" s="239">
        <v>18050164</v>
      </c>
      <c r="J22" s="239">
        <v>16917853</v>
      </c>
      <c r="K22" s="239">
        <v>20684923</v>
      </c>
      <c r="L22" s="239">
        <v>21194093</v>
      </c>
      <c r="M22" s="239">
        <v>30288103</v>
      </c>
      <c r="N22" s="239">
        <v>31955726</v>
      </c>
      <c r="O22" s="240">
        <v>38110675</v>
      </c>
      <c r="P22" s="240">
        <v>41938900</v>
      </c>
      <c r="Q22" s="240">
        <v>40472708</v>
      </c>
      <c r="R22" s="240">
        <v>60456614</v>
      </c>
      <c r="S22" s="240">
        <v>70702407</v>
      </c>
      <c r="T22" s="239">
        <v>81070791</v>
      </c>
      <c r="U22" s="239">
        <v>88036277</v>
      </c>
      <c r="V22" s="239">
        <v>74874401</v>
      </c>
      <c r="W22" s="239">
        <v>71820781</v>
      </c>
    </row>
    <row r="23" spans="2:23">
      <c r="B23" s="237" t="s">
        <v>20</v>
      </c>
      <c r="C23" s="286">
        <v>0</v>
      </c>
      <c r="D23" s="286">
        <v>0</v>
      </c>
      <c r="E23" s="286">
        <v>0</v>
      </c>
      <c r="F23" s="286">
        <v>0</v>
      </c>
      <c r="G23" s="286">
        <v>0</v>
      </c>
      <c r="H23" s="286">
        <v>0</v>
      </c>
      <c r="I23" s="286">
        <v>0</v>
      </c>
      <c r="J23" s="286">
        <v>0</v>
      </c>
      <c r="K23" s="286">
        <v>0</v>
      </c>
      <c r="L23" s="286">
        <v>0</v>
      </c>
      <c r="M23" s="286">
        <v>0</v>
      </c>
      <c r="N23" s="286">
        <v>0</v>
      </c>
      <c r="O23" s="286">
        <v>0</v>
      </c>
      <c r="P23" s="286">
        <v>0</v>
      </c>
      <c r="Q23" s="286">
        <v>0</v>
      </c>
      <c r="R23" s="286">
        <v>0</v>
      </c>
      <c r="S23" s="286">
        <v>0</v>
      </c>
      <c r="T23" s="286">
        <v>0</v>
      </c>
      <c r="U23" s="286">
        <v>0</v>
      </c>
      <c r="V23" s="286">
        <v>0</v>
      </c>
      <c r="W23" s="286">
        <v>0</v>
      </c>
    </row>
    <row r="24" spans="2:23">
      <c r="B24" s="231"/>
      <c r="C24" s="287"/>
      <c r="D24" s="287"/>
      <c r="E24" s="287"/>
      <c r="F24" s="287"/>
      <c r="G24" s="287"/>
      <c r="H24" s="287"/>
      <c r="I24" s="287"/>
      <c r="J24" s="287"/>
      <c r="K24" s="287"/>
      <c r="L24" s="287"/>
      <c r="M24" s="287"/>
      <c r="N24" s="287"/>
      <c r="O24" s="287"/>
      <c r="P24" s="287"/>
      <c r="Q24" s="287"/>
      <c r="R24" s="287"/>
      <c r="S24" s="287"/>
      <c r="T24" s="287"/>
    </row>
    <row r="25" spans="2:23">
      <c r="B25" s="241" t="s">
        <v>21</v>
      </c>
      <c r="C25" s="242">
        <f t="shared" ref="C25:I25" si="0">SUM(C8:C23)</f>
        <v>149708045</v>
      </c>
      <c r="D25" s="242">
        <f t="shared" si="0"/>
        <v>169048476</v>
      </c>
      <c r="E25" s="242">
        <f t="shared" si="0"/>
        <v>184204917</v>
      </c>
      <c r="F25" s="242">
        <f t="shared" si="0"/>
        <v>237558802</v>
      </c>
      <c r="G25" s="242">
        <f t="shared" si="0"/>
        <v>245595639</v>
      </c>
      <c r="H25" s="242">
        <f t="shared" si="0"/>
        <v>283958943</v>
      </c>
      <c r="I25" s="242">
        <f t="shared" si="0"/>
        <v>342520167</v>
      </c>
      <c r="J25" s="242">
        <f t="shared" ref="J25:O25" si="1">SUM(J7:J23)</f>
        <v>462267923</v>
      </c>
      <c r="K25" s="242">
        <f t="shared" si="1"/>
        <v>551333765</v>
      </c>
      <c r="L25" s="242">
        <f t="shared" si="1"/>
        <v>551513395</v>
      </c>
      <c r="M25" s="242">
        <f t="shared" si="1"/>
        <v>712139829</v>
      </c>
      <c r="N25" s="242">
        <f t="shared" si="1"/>
        <v>780628338</v>
      </c>
      <c r="O25" s="242">
        <f t="shared" si="1"/>
        <v>794402394</v>
      </c>
      <c r="P25" s="242">
        <f t="shared" ref="P25:V25" si="2">SUM(P7:P23)</f>
        <v>861913321</v>
      </c>
      <c r="Q25" s="242">
        <f t="shared" si="2"/>
        <v>953962095</v>
      </c>
      <c r="R25" s="242">
        <f t="shared" si="2"/>
        <v>1083213827</v>
      </c>
      <c r="S25" s="242">
        <f t="shared" si="2"/>
        <v>1125801535</v>
      </c>
      <c r="T25" s="242">
        <f t="shared" si="2"/>
        <v>1107797197.2839999</v>
      </c>
      <c r="U25" s="242">
        <f t="shared" si="2"/>
        <v>1204035210.02</v>
      </c>
      <c r="V25" s="242">
        <f t="shared" si="2"/>
        <v>1096891068</v>
      </c>
      <c r="W25" s="341">
        <f t="shared" ref="W25" si="3">SUM(W7:W23)</f>
        <v>1143544939</v>
      </c>
    </row>
    <row r="26" spans="2:23">
      <c r="B26" s="213" t="s">
        <v>846</v>
      </c>
      <c r="C26" s="213"/>
      <c r="D26" s="258"/>
      <c r="E26" s="258"/>
      <c r="F26" s="258"/>
      <c r="G26" s="249"/>
      <c r="H26" s="249"/>
      <c r="I26" s="249"/>
      <c r="J26" s="249"/>
      <c r="K26" s="249"/>
      <c r="L26" s="249"/>
    </row>
    <row r="27" spans="2:23">
      <c r="B27" s="213" t="s">
        <v>816</v>
      </c>
      <c r="C27" s="213"/>
      <c r="D27" s="258"/>
      <c r="E27" s="258"/>
      <c r="F27" s="258"/>
      <c r="G27" s="258"/>
      <c r="H27" s="258"/>
      <c r="I27" s="258"/>
      <c r="J27" s="258"/>
      <c r="K27" s="258"/>
      <c r="L27" s="258"/>
    </row>
    <row r="28" spans="2:23">
      <c r="B28" s="213" t="s">
        <v>818</v>
      </c>
      <c r="D28" s="258"/>
      <c r="E28" s="249"/>
      <c r="F28" s="249"/>
      <c r="G28" s="249"/>
      <c r="H28" s="249"/>
      <c r="I28" s="258"/>
      <c r="J28" s="258"/>
      <c r="K28" s="258"/>
      <c r="L28" s="258"/>
    </row>
    <row r="29" spans="2:23">
      <c r="B29" s="213"/>
      <c r="C29" s="214"/>
      <c r="D29" s="258"/>
      <c r="E29" s="258"/>
      <c r="F29" s="258"/>
      <c r="G29" s="258"/>
      <c r="H29" s="258"/>
      <c r="I29" s="258"/>
      <c r="J29" s="258"/>
      <c r="K29" s="258"/>
      <c r="L29" s="258"/>
    </row>
    <row r="30" spans="2:23">
      <c r="B30" s="213"/>
      <c r="C30" s="213"/>
      <c r="D30" s="258"/>
      <c r="E30" s="258"/>
      <c r="F30" s="258"/>
      <c r="G30" s="258"/>
      <c r="H30" s="249"/>
      <c r="I30" s="249"/>
      <c r="J30" s="258"/>
      <c r="K30" s="258"/>
      <c r="L30" s="258"/>
    </row>
    <row r="31" spans="2:23">
      <c r="C31" s="213"/>
      <c r="D31" s="258"/>
      <c r="E31" s="258"/>
      <c r="F31" s="258"/>
      <c r="G31" s="258"/>
      <c r="H31" s="249"/>
      <c r="I31" s="249"/>
      <c r="J31" s="258"/>
      <c r="K31" s="258"/>
      <c r="L31" s="258"/>
    </row>
    <row r="32" spans="2:23">
      <c r="C32" s="213"/>
      <c r="D32" s="258"/>
      <c r="E32" s="258"/>
      <c r="F32" s="302"/>
      <c r="G32" s="258"/>
      <c r="H32" s="249"/>
      <c r="I32" s="249"/>
      <c r="J32" s="258"/>
      <c r="K32" s="258"/>
      <c r="L32" s="258"/>
    </row>
    <row r="33" spans="2:23">
      <c r="B33" s="213"/>
      <c r="C33" s="249"/>
      <c r="D33" s="249"/>
      <c r="E33" s="249"/>
      <c r="F33" s="249"/>
      <c r="G33" s="249"/>
      <c r="H33" s="258"/>
      <c r="I33" s="258"/>
      <c r="J33" s="258"/>
      <c r="K33" s="258"/>
      <c r="L33" s="258"/>
    </row>
    <row r="34" spans="2:23">
      <c r="B34" s="202"/>
      <c r="C34" s="202"/>
      <c r="D34" s="202"/>
      <c r="E34" s="303"/>
      <c r="F34" s="303"/>
      <c r="G34" s="303"/>
      <c r="H34" s="249"/>
      <c r="I34" s="249"/>
      <c r="J34" s="249"/>
      <c r="K34" s="249"/>
    </row>
    <row r="35" spans="2:23">
      <c r="B35" s="212" t="s">
        <v>179</v>
      </c>
      <c r="H35" s="249"/>
      <c r="I35" s="249"/>
      <c r="J35" s="249"/>
      <c r="K35" s="249"/>
    </row>
    <row r="36" spans="2:23">
      <c r="B36" s="212" t="s">
        <v>129</v>
      </c>
      <c r="C36" s="303"/>
      <c r="D36" s="274"/>
      <c r="E36" s="274"/>
      <c r="H36" s="211"/>
      <c r="J36" s="274"/>
    </row>
    <row r="37" spans="2:23">
      <c r="B37" s="309" t="s">
        <v>815</v>
      </c>
      <c r="C37" s="244"/>
      <c r="D37" s="244"/>
      <c r="J37" s="274"/>
    </row>
    <row r="38" spans="2:23" ht="12.75">
      <c r="B38" s="212" t="s">
        <v>30</v>
      </c>
      <c r="C38" s="211"/>
      <c r="D38" s="211"/>
      <c r="J38" s="274"/>
      <c r="N38" s="227"/>
      <c r="O38" s="106" t="s">
        <v>185</v>
      </c>
    </row>
    <row r="39" spans="2:23" ht="12.75">
      <c r="J39" s="274"/>
      <c r="N39" s="227"/>
      <c r="O39" s="227"/>
    </row>
    <row r="40" spans="2:23" ht="12.75" customHeight="1">
      <c r="B40" s="233" t="s">
        <v>3</v>
      </c>
      <c r="C40" s="234">
        <v>2001</v>
      </c>
      <c r="D40" s="234">
        <v>2002</v>
      </c>
      <c r="E40" s="235">
        <v>2003</v>
      </c>
      <c r="F40" s="235">
        <v>2004</v>
      </c>
      <c r="G40" s="235">
        <v>2005</v>
      </c>
      <c r="H40" s="235">
        <v>2006</v>
      </c>
      <c r="I40" s="235">
        <v>2007</v>
      </c>
      <c r="J40" s="235">
        <v>2008</v>
      </c>
      <c r="K40" s="234">
        <v>2009</v>
      </c>
      <c r="L40" s="234">
        <v>2010</v>
      </c>
      <c r="M40" s="234">
        <v>2011</v>
      </c>
      <c r="N40" s="234">
        <v>2012</v>
      </c>
      <c r="O40" s="235">
        <v>2013</v>
      </c>
      <c r="P40" s="235">
        <v>2014</v>
      </c>
      <c r="Q40" s="234">
        <v>2015</v>
      </c>
      <c r="R40" s="234">
        <v>2016</v>
      </c>
      <c r="S40" s="234">
        <v>2017</v>
      </c>
      <c r="T40" s="234">
        <v>2018</v>
      </c>
      <c r="U40" s="234">
        <v>2019</v>
      </c>
      <c r="V40" s="234">
        <v>2020</v>
      </c>
      <c r="W40" s="340">
        <v>2021</v>
      </c>
    </row>
    <row r="41" spans="2:23" ht="12.75" customHeight="1">
      <c r="B41" s="237" t="s">
        <v>4</v>
      </c>
      <c r="C41" s="480">
        <v>0</v>
      </c>
      <c r="D41" s="480">
        <v>0</v>
      </c>
      <c r="E41" s="480">
        <v>0</v>
      </c>
      <c r="F41" s="480">
        <v>0</v>
      </c>
      <c r="G41" s="480">
        <v>0</v>
      </c>
      <c r="H41" s="480">
        <v>0</v>
      </c>
      <c r="I41" s="480">
        <v>0</v>
      </c>
      <c r="J41" s="481">
        <f t="shared" ref="J41:U41" si="4">J7/J$25*100</f>
        <v>2.4529307433689271</v>
      </c>
      <c r="K41" s="481">
        <f t="shared" si="4"/>
        <v>2.6216273911683969</v>
      </c>
      <c r="L41" s="481">
        <f t="shared" si="4"/>
        <v>2.5634800764902548</v>
      </c>
      <c r="M41" s="481">
        <f t="shared" si="4"/>
        <v>3.4725733617126475</v>
      </c>
      <c r="N41" s="481">
        <f t="shared" si="4"/>
        <v>3.4959500791271561</v>
      </c>
      <c r="O41" s="482">
        <f t="shared" si="4"/>
        <v>3.2434897219103802</v>
      </c>
      <c r="P41" s="482">
        <f t="shared" si="4"/>
        <v>2.5727995448860224</v>
      </c>
      <c r="Q41" s="482">
        <f t="shared" si="4"/>
        <v>4.0762715000746441</v>
      </c>
      <c r="R41" s="482">
        <f t="shared" si="4"/>
        <v>5.1257135586767211</v>
      </c>
      <c r="S41" s="482">
        <f t="shared" si="4"/>
        <v>4.3977183776001869</v>
      </c>
      <c r="T41" s="481">
        <f t="shared" si="4"/>
        <v>3.8161029025570161</v>
      </c>
      <c r="U41" s="481">
        <f t="shared" si="4"/>
        <v>4.4039997799665009</v>
      </c>
      <c r="V41" s="481">
        <f>V7/V$25*100</f>
        <v>3.5666324707459465</v>
      </c>
      <c r="W41" s="481">
        <f>W7/W$25*100</f>
        <v>3.6524062654261806</v>
      </c>
    </row>
    <row r="42" spans="2:23">
      <c r="B42" s="237" t="s">
        <v>6</v>
      </c>
      <c r="C42" s="481">
        <f t="shared" ref="C42:T42" si="5">C8/C$25*100</f>
        <v>7.2910771094499296</v>
      </c>
      <c r="D42" s="481">
        <f t="shared" si="5"/>
        <v>4.4931106033750927</v>
      </c>
      <c r="E42" s="481">
        <f t="shared" si="5"/>
        <v>4.503741884371089</v>
      </c>
      <c r="F42" s="481">
        <f t="shared" si="5"/>
        <v>4.4054254828242483</v>
      </c>
      <c r="G42" s="481">
        <f t="shared" si="5"/>
        <v>3.9453151690531443</v>
      </c>
      <c r="H42" s="481">
        <f t="shared" si="5"/>
        <v>4.878043231763967</v>
      </c>
      <c r="I42" s="481">
        <f t="shared" si="5"/>
        <v>4.5960476248395619</v>
      </c>
      <c r="J42" s="481">
        <f t="shared" si="5"/>
        <v>2.5201140767883214</v>
      </c>
      <c r="K42" s="481">
        <f t="shared" si="5"/>
        <v>2.8312176744698379</v>
      </c>
      <c r="L42" s="481">
        <f t="shared" si="5"/>
        <v>3.5875128653946833</v>
      </c>
      <c r="M42" s="481">
        <f t="shared" si="5"/>
        <v>4.1725493772375426</v>
      </c>
      <c r="N42" s="481">
        <f t="shared" si="5"/>
        <v>4.1048286924987343</v>
      </c>
      <c r="O42" s="482">
        <f t="shared" si="5"/>
        <v>4.3227466658414926</v>
      </c>
      <c r="P42" s="482">
        <f t="shared" si="5"/>
        <v>4.0420594682977411</v>
      </c>
      <c r="Q42" s="482">
        <f t="shared" si="5"/>
        <v>3.8498150180694553</v>
      </c>
      <c r="R42" s="482">
        <f t="shared" si="5"/>
        <v>3.4688747561565236</v>
      </c>
      <c r="S42" s="482">
        <f t="shared" si="5"/>
        <v>3.3658198023330996</v>
      </c>
      <c r="T42" s="481">
        <f t="shared" si="5"/>
        <v>4.2668264010675427</v>
      </c>
      <c r="U42" s="481">
        <f t="shared" ref="U42:V57" si="6">U8/U$25*100</f>
        <v>3.918212989736102</v>
      </c>
      <c r="V42" s="481">
        <f t="shared" si="6"/>
        <v>3.1515746648417413</v>
      </c>
      <c r="W42" s="481">
        <f t="shared" ref="W42" si="7">W8/W$25*100</f>
        <v>3.5946631914567901</v>
      </c>
    </row>
    <row r="43" spans="2:23">
      <c r="B43" s="237" t="s">
        <v>7</v>
      </c>
      <c r="C43" s="481">
        <f t="shared" ref="C43:L43" si="8">C9/C$25*100</f>
        <v>8.0692129805048225</v>
      </c>
      <c r="D43" s="481">
        <f t="shared" si="8"/>
        <v>7.0823377313380815</v>
      </c>
      <c r="E43" s="481">
        <f t="shared" si="8"/>
        <v>8.9006386295323487</v>
      </c>
      <c r="F43" s="481">
        <f t="shared" si="8"/>
        <v>6.5745709561205814</v>
      </c>
      <c r="G43" s="481">
        <f t="shared" si="8"/>
        <v>8.0127689075130526</v>
      </c>
      <c r="H43" s="481">
        <f t="shared" si="8"/>
        <v>8.023653264549587</v>
      </c>
      <c r="I43" s="481">
        <f t="shared" si="8"/>
        <v>8.2883948844974142</v>
      </c>
      <c r="J43" s="481">
        <f t="shared" si="8"/>
        <v>8.4170813210416071</v>
      </c>
      <c r="K43" s="481">
        <f t="shared" si="8"/>
        <v>7.0146394897471946</v>
      </c>
      <c r="L43" s="481">
        <f t="shared" si="8"/>
        <v>8.1077956411194698</v>
      </c>
      <c r="M43" s="481">
        <f t="shared" ref="M43:R43" si="9">M9/M$25*100</f>
        <v>7.1392750313365783</v>
      </c>
      <c r="N43" s="481">
        <f t="shared" si="9"/>
        <v>7.0859442717284491</v>
      </c>
      <c r="O43" s="482">
        <f t="shared" si="9"/>
        <v>7.7682787043564723</v>
      </c>
      <c r="P43" s="482">
        <f t="shared" si="9"/>
        <v>7.7505047633438311</v>
      </c>
      <c r="Q43" s="482">
        <f t="shared" si="9"/>
        <v>7.8827167655964354</v>
      </c>
      <c r="R43" s="482">
        <f t="shared" si="9"/>
        <v>7.3407669859812454</v>
      </c>
      <c r="S43" s="482">
        <f t="shared" ref="S43:T49" si="10">S9/S$25*100</f>
        <v>7.7770308778269692</v>
      </c>
      <c r="T43" s="481">
        <f t="shared" si="10"/>
        <v>6.8682335707782274</v>
      </c>
      <c r="U43" s="481">
        <f t="shared" si="6"/>
        <v>6.4149265201901384</v>
      </c>
      <c r="V43" s="481">
        <f t="shared" si="6"/>
        <v>6.5896616454169177</v>
      </c>
      <c r="W43" s="481">
        <f t="shared" ref="W43" si="11">W9/W$25*100</f>
        <v>5.6731970723189917</v>
      </c>
    </row>
    <row r="44" spans="2:23">
      <c r="B44" s="237" t="s">
        <v>8</v>
      </c>
      <c r="C44" s="481">
        <f t="shared" ref="C44:L44" si="12">C10/C$25*100</f>
        <v>7.3995054841575145</v>
      </c>
      <c r="D44" s="481">
        <f t="shared" si="12"/>
        <v>6.2317195926687923</v>
      </c>
      <c r="E44" s="481">
        <f t="shared" si="12"/>
        <v>4.7774881058142444</v>
      </c>
      <c r="F44" s="481">
        <f t="shared" si="12"/>
        <v>4.4530204357572067</v>
      </c>
      <c r="G44" s="481">
        <f t="shared" si="12"/>
        <v>5.014769012246183</v>
      </c>
      <c r="H44" s="481">
        <f t="shared" si="12"/>
        <v>4.6425193940801499</v>
      </c>
      <c r="I44" s="481">
        <f t="shared" si="12"/>
        <v>3.5204712486316172</v>
      </c>
      <c r="J44" s="481">
        <f t="shared" si="12"/>
        <v>6.0590351626020134</v>
      </c>
      <c r="K44" s="481">
        <f t="shared" si="12"/>
        <v>5.1370173201708402</v>
      </c>
      <c r="L44" s="481">
        <f t="shared" si="12"/>
        <v>4.9819127239874206</v>
      </c>
      <c r="M44" s="481">
        <f t="shared" ref="M44:R49" si="13">M10/M$25*100</f>
        <v>4.2442083379105595</v>
      </c>
      <c r="N44" s="481">
        <f t="shared" si="13"/>
        <v>4.4264219370422087</v>
      </c>
      <c r="O44" s="482">
        <f t="shared" si="13"/>
        <v>4.6031405841911397</v>
      </c>
      <c r="P44" s="482">
        <f t="shared" si="13"/>
        <v>5.0239971868354498</v>
      </c>
      <c r="Q44" s="482">
        <f t="shared" si="13"/>
        <v>3.4087358575814268</v>
      </c>
      <c r="R44" s="482">
        <f t="shared" si="13"/>
        <v>5.073854914889302</v>
      </c>
      <c r="S44" s="482">
        <f t="shared" si="10"/>
        <v>5.2399026974146024</v>
      </c>
      <c r="T44" s="481">
        <f t="shared" si="10"/>
        <v>4.48792370317347</v>
      </c>
      <c r="U44" s="481">
        <f t="shared" si="6"/>
        <v>5.0798591678215148</v>
      </c>
      <c r="V44" s="481">
        <f t="shared" si="6"/>
        <v>5.8479812509513476</v>
      </c>
      <c r="W44" s="481">
        <f t="shared" ref="W44" si="14">W10/W$25*100</f>
        <v>5.4945846776206144</v>
      </c>
    </row>
    <row r="45" spans="2:23">
      <c r="B45" s="237" t="s">
        <v>9</v>
      </c>
      <c r="C45" s="481">
        <f t="shared" ref="C45:L45" si="15">C11/C$25*100</f>
        <v>6.4056076612315662</v>
      </c>
      <c r="D45" s="481">
        <f t="shared" si="15"/>
        <v>7.2652172268030393</v>
      </c>
      <c r="E45" s="481">
        <f t="shared" si="15"/>
        <v>6.0043060631220824</v>
      </c>
      <c r="F45" s="481">
        <f t="shared" si="15"/>
        <v>7.3562734164655366</v>
      </c>
      <c r="G45" s="481">
        <f t="shared" si="15"/>
        <v>7.8142462456346786</v>
      </c>
      <c r="H45" s="481">
        <f t="shared" si="15"/>
        <v>8.3411671242909229</v>
      </c>
      <c r="I45" s="481">
        <f t="shared" si="15"/>
        <v>7.9856699357500895</v>
      </c>
      <c r="J45" s="481">
        <f t="shared" si="15"/>
        <v>7.3659326779634675</v>
      </c>
      <c r="K45" s="481">
        <f t="shared" si="15"/>
        <v>7.0109988638189069</v>
      </c>
      <c r="L45" s="481">
        <f t="shared" si="15"/>
        <v>6.7436648569523863</v>
      </c>
      <c r="M45" s="481">
        <f t="shared" si="13"/>
        <v>6.2896322008693604</v>
      </c>
      <c r="N45" s="481">
        <f t="shared" si="13"/>
        <v>6.3367128237663346</v>
      </c>
      <c r="O45" s="482">
        <f t="shared" si="13"/>
        <v>5.7818857731186544</v>
      </c>
      <c r="P45" s="482">
        <f t="shared" si="13"/>
        <v>6.7066927255438014</v>
      </c>
      <c r="Q45" s="482">
        <f t="shared" si="13"/>
        <v>6.2504880762584172</v>
      </c>
      <c r="R45" s="482">
        <f t="shared" si="13"/>
        <v>5.7273755609103763</v>
      </c>
      <c r="S45" s="482">
        <f t="shared" si="10"/>
        <v>5.9812698692047883</v>
      </c>
      <c r="T45" s="481">
        <f t="shared" si="10"/>
        <v>5.6025727590001022</v>
      </c>
      <c r="U45" s="481">
        <f t="shared" si="6"/>
        <v>5.5670107038552965</v>
      </c>
      <c r="V45" s="481">
        <f t="shared" si="6"/>
        <v>4.9619279970287806</v>
      </c>
      <c r="W45" s="481">
        <f t="shared" ref="W45" si="16">W11/W$25*100</f>
        <v>5.6553695263216932</v>
      </c>
    </row>
    <row r="46" spans="2:23">
      <c r="B46" s="237" t="s">
        <v>10</v>
      </c>
      <c r="C46" s="481">
        <f t="shared" ref="C46:L46" si="17">C12/C$25*100</f>
        <v>7.9009260991952699</v>
      </c>
      <c r="D46" s="481">
        <f t="shared" si="17"/>
        <v>8.8464961967477294</v>
      </c>
      <c r="E46" s="481">
        <f t="shared" si="17"/>
        <v>8.214833374941886</v>
      </c>
      <c r="F46" s="481">
        <f t="shared" si="17"/>
        <v>7.0989935367665309</v>
      </c>
      <c r="G46" s="481">
        <f t="shared" si="17"/>
        <v>6.9426126902847818</v>
      </c>
      <c r="H46" s="481">
        <f t="shared" si="17"/>
        <v>6.6601304400544974</v>
      </c>
      <c r="I46" s="481">
        <f t="shared" si="17"/>
        <v>6.2207496237732478</v>
      </c>
      <c r="J46" s="481">
        <f t="shared" si="17"/>
        <v>7.0313901057763859</v>
      </c>
      <c r="K46" s="481">
        <f t="shared" si="17"/>
        <v>6.0972944401473397</v>
      </c>
      <c r="L46" s="481">
        <f t="shared" si="17"/>
        <v>7.3368027625149521</v>
      </c>
      <c r="M46" s="481">
        <f t="shared" si="13"/>
        <v>7.2523727640010982</v>
      </c>
      <c r="N46" s="481">
        <f t="shared" si="13"/>
        <v>6.6599079829971526</v>
      </c>
      <c r="O46" s="482">
        <f t="shared" si="13"/>
        <v>7.4968716672825133</v>
      </c>
      <c r="P46" s="482">
        <f t="shared" si="13"/>
        <v>7.3659285050079877</v>
      </c>
      <c r="Q46" s="482">
        <f t="shared" si="13"/>
        <v>7.385041016750252</v>
      </c>
      <c r="R46" s="482">
        <f t="shared" si="13"/>
        <v>6.8729731050598932</v>
      </c>
      <c r="S46" s="482">
        <f t="shared" si="10"/>
        <v>6.6698889338430334</v>
      </c>
      <c r="T46" s="481">
        <f t="shared" si="10"/>
        <v>6.4303353695647463</v>
      </c>
      <c r="U46" s="481">
        <f t="shared" si="6"/>
        <v>6.3501726829674654</v>
      </c>
      <c r="V46" s="481">
        <f t="shared" si="6"/>
        <v>6.2336293908083862</v>
      </c>
      <c r="W46" s="481">
        <f t="shared" ref="W46" si="18">W12/W$25*100</f>
        <v>6.7690199449170931</v>
      </c>
    </row>
    <row r="47" spans="2:23">
      <c r="B47" s="237" t="s">
        <v>11</v>
      </c>
      <c r="C47" s="481">
        <f t="shared" ref="C47:L47" si="19">C13/C$25*100</f>
        <v>13.422079621706368</v>
      </c>
      <c r="D47" s="481">
        <f t="shared" si="19"/>
        <v>12.661620208868371</v>
      </c>
      <c r="E47" s="481">
        <f t="shared" si="19"/>
        <v>13.24422300844445</v>
      </c>
      <c r="F47" s="481">
        <f t="shared" si="19"/>
        <v>16.106005619610762</v>
      </c>
      <c r="G47" s="481">
        <f t="shared" si="19"/>
        <v>12.775237022836549</v>
      </c>
      <c r="H47" s="481">
        <f t="shared" si="19"/>
        <v>14.874209473304035</v>
      </c>
      <c r="I47" s="481">
        <f t="shared" si="19"/>
        <v>15.65346866130659</v>
      </c>
      <c r="J47" s="481">
        <f t="shared" si="19"/>
        <v>14.343037598133323</v>
      </c>
      <c r="K47" s="481">
        <f t="shared" si="19"/>
        <v>12.980169099565305</v>
      </c>
      <c r="L47" s="481">
        <f t="shared" si="19"/>
        <v>13.364662883663957</v>
      </c>
      <c r="M47" s="481">
        <f t="shared" si="13"/>
        <v>12.760963268633581</v>
      </c>
      <c r="N47" s="481">
        <f t="shared" si="13"/>
        <v>11.711127760775705</v>
      </c>
      <c r="O47" s="482">
        <f t="shared" si="13"/>
        <v>11.079052211416171</v>
      </c>
      <c r="P47" s="482">
        <f t="shared" si="13"/>
        <v>11.839204536438531</v>
      </c>
      <c r="Q47" s="482">
        <f t="shared" si="13"/>
        <v>11.559472182173025</v>
      </c>
      <c r="R47" s="482">
        <f t="shared" si="13"/>
        <v>11.370206503097011</v>
      </c>
      <c r="S47" s="482">
        <f t="shared" si="10"/>
        <v>10.098443594678525</v>
      </c>
      <c r="T47" s="481">
        <f t="shared" si="10"/>
        <v>9.9180250021731009</v>
      </c>
      <c r="U47" s="481">
        <f t="shared" si="6"/>
        <v>10.068396006291737</v>
      </c>
      <c r="V47" s="481">
        <f t="shared" si="6"/>
        <v>10.775510845895592</v>
      </c>
      <c r="W47" s="481">
        <f t="shared" ref="W47" si="20">W13/W$25*100</f>
        <v>12.042155695290957</v>
      </c>
    </row>
    <row r="48" spans="2:23">
      <c r="B48" s="237" t="s">
        <v>12</v>
      </c>
      <c r="C48" s="481">
        <f t="shared" ref="C48:L48" si="21">C14/C$25*100</f>
        <v>5.3981420971732019</v>
      </c>
      <c r="D48" s="481">
        <f t="shared" si="21"/>
        <v>5.4976272013241925</v>
      </c>
      <c r="E48" s="481">
        <f t="shared" si="21"/>
        <v>5.286504377079142</v>
      </c>
      <c r="F48" s="481">
        <f t="shared" si="21"/>
        <v>5.5632495570507219</v>
      </c>
      <c r="G48" s="481">
        <f t="shared" si="21"/>
        <v>5.4111762953575901</v>
      </c>
      <c r="H48" s="481">
        <f t="shared" si="21"/>
        <v>6.7774886033436177</v>
      </c>
      <c r="I48" s="481">
        <f t="shared" si="21"/>
        <v>6.626076706309675</v>
      </c>
      <c r="J48" s="481">
        <f t="shared" si="21"/>
        <v>7.1213723388719741</v>
      </c>
      <c r="K48" s="481">
        <f t="shared" si="21"/>
        <v>5.5449790926554261</v>
      </c>
      <c r="L48" s="481">
        <f t="shared" si="21"/>
        <v>5.2426469170345351</v>
      </c>
      <c r="M48" s="481">
        <f t="shared" si="13"/>
        <v>6.0445147493639206</v>
      </c>
      <c r="N48" s="481">
        <f t="shared" si="13"/>
        <v>6.819805585894577</v>
      </c>
      <c r="O48" s="482">
        <f t="shared" si="13"/>
        <v>6.4900588655577494</v>
      </c>
      <c r="P48" s="482">
        <f t="shared" si="13"/>
        <v>6.25558065832469</v>
      </c>
      <c r="Q48" s="482">
        <f t="shared" si="13"/>
        <v>5.5600349613471804</v>
      </c>
      <c r="R48" s="482">
        <f t="shared" si="13"/>
        <v>5.4457622797682408</v>
      </c>
      <c r="S48" s="482">
        <f t="shared" si="10"/>
        <v>5.445970723427731</v>
      </c>
      <c r="T48" s="481">
        <f t="shared" si="10"/>
        <v>5.9209745394566502</v>
      </c>
      <c r="U48" s="481">
        <f t="shared" si="6"/>
        <v>5.5541440518910719</v>
      </c>
      <c r="V48" s="481">
        <f t="shared" si="6"/>
        <v>5.7666105455058734</v>
      </c>
      <c r="W48" s="481">
        <f t="shared" ref="W48" si="22">W14/W$25*100</f>
        <v>5.807458433428474</v>
      </c>
    </row>
    <row r="49" spans="2:23">
      <c r="B49" s="237" t="s">
        <v>13</v>
      </c>
      <c r="C49" s="481">
        <f t="shared" ref="C49:L49" si="23">C15/C$25*100</f>
        <v>6.7141274872703063</v>
      </c>
      <c r="D49" s="481">
        <f t="shared" si="23"/>
        <v>6.1171642860595794</v>
      </c>
      <c r="E49" s="481">
        <f t="shared" si="23"/>
        <v>7.1784560452314103</v>
      </c>
      <c r="F49" s="481">
        <f t="shared" si="23"/>
        <v>7.3797084563509463</v>
      </c>
      <c r="G49" s="481">
        <f t="shared" si="23"/>
        <v>9.81995205541903</v>
      </c>
      <c r="H49" s="481">
        <f t="shared" si="23"/>
        <v>7.2725672175783531</v>
      </c>
      <c r="I49" s="481">
        <f t="shared" si="23"/>
        <v>7.6028002170161271</v>
      </c>
      <c r="J49" s="481">
        <f t="shared" si="23"/>
        <v>6.1638964293873357</v>
      </c>
      <c r="K49" s="481">
        <f t="shared" si="23"/>
        <v>7.6694265224260301</v>
      </c>
      <c r="L49" s="481">
        <f t="shared" si="23"/>
        <v>6.776955616825953</v>
      </c>
      <c r="M49" s="481">
        <f t="shared" si="13"/>
        <v>6.8562655832019193</v>
      </c>
      <c r="N49" s="481">
        <f t="shared" si="13"/>
        <v>7.292411411280332</v>
      </c>
      <c r="O49" s="482">
        <f t="shared" si="13"/>
        <v>7.0582768158173508</v>
      </c>
      <c r="P49" s="482">
        <f t="shared" si="13"/>
        <v>6.2390574190928412</v>
      </c>
      <c r="Q49" s="482">
        <f t="shared" si="13"/>
        <v>6.6282869446715287</v>
      </c>
      <c r="R49" s="482">
        <f t="shared" si="13"/>
        <v>6.4421355470751394</v>
      </c>
      <c r="S49" s="482">
        <f t="shared" si="10"/>
        <v>6.3456049560280627</v>
      </c>
      <c r="T49" s="481">
        <f t="shared" si="10"/>
        <v>7.0105590798033068</v>
      </c>
      <c r="U49" s="481">
        <f t="shared" si="6"/>
        <v>6.9937126671404615</v>
      </c>
      <c r="V49" s="481">
        <f t="shared" si="6"/>
        <v>7.5146019878065049</v>
      </c>
      <c r="W49" s="481">
        <f t="shared" ref="W49" si="24">W15/W$25*100</f>
        <v>6.7213025372848945</v>
      </c>
    </row>
    <row r="50" spans="2:23">
      <c r="B50" s="237" t="s">
        <v>608</v>
      </c>
      <c r="C50" s="480">
        <v>0</v>
      </c>
      <c r="D50" s="480">
        <v>0</v>
      </c>
      <c r="E50" s="480">
        <v>0</v>
      </c>
      <c r="F50" s="480">
        <v>0</v>
      </c>
      <c r="G50" s="480">
        <v>0</v>
      </c>
      <c r="H50" s="480">
        <v>0</v>
      </c>
      <c r="I50" s="480">
        <v>0</v>
      </c>
      <c r="J50" s="480">
        <v>0</v>
      </c>
      <c r="K50" s="480">
        <v>0</v>
      </c>
      <c r="L50" s="480">
        <v>0</v>
      </c>
      <c r="M50" s="480">
        <v>0</v>
      </c>
      <c r="N50" s="480">
        <v>0</v>
      </c>
      <c r="O50" s="480">
        <v>0</v>
      </c>
      <c r="P50" s="480">
        <v>0</v>
      </c>
      <c r="Q50" s="480">
        <v>0</v>
      </c>
      <c r="R50" s="480">
        <v>0</v>
      </c>
      <c r="S50" s="480">
        <v>0</v>
      </c>
      <c r="T50" s="480">
        <v>0</v>
      </c>
      <c r="U50" s="481">
        <f t="shared" si="6"/>
        <v>3.8586166428827506</v>
      </c>
      <c r="V50" s="481">
        <f t="shared" si="6"/>
        <v>3.4936047997794435</v>
      </c>
      <c r="W50" s="481">
        <f t="shared" ref="W50" si="25">W16/W$25*100</f>
        <v>3.4798513502056609</v>
      </c>
    </row>
    <row r="51" spans="2:23">
      <c r="B51" s="237" t="s">
        <v>14</v>
      </c>
      <c r="C51" s="481">
        <f t="shared" ref="C51:T51" si="26">C17/C$25*100</f>
        <v>7.389377103949224</v>
      </c>
      <c r="D51" s="481">
        <f t="shared" si="26"/>
        <v>10.588894040074043</v>
      </c>
      <c r="E51" s="481">
        <f t="shared" si="26"/>
        <v>11.664320556654847</v>
      </c>
      <c r="F51" s="481">
        <f t="shared" si="26"/>
        <v>12.668111535602037</v>
      </c>
      <c r="G51" s="481">
        <f t="shared" si="26"/>
        <v>12.922585323267894</v>
      </c>
      <c r="H51" s="481">
        <f t="shared" si="26"/>
        <v>11.607883397424818</v>
      </c>
      <c r="I51" s="481">
        <f t="shared" si="26"/>
        <v>11.015676341183147</v>
      </c>
      <c r="J51" s="481">
        <f t="shared" si="26"/>
        <v>9.8816713700465861</v>
      </c>
      <c r="K51" s="481">
        <f t="shared" si="26"/>
        <v>12.1442534904424</v>
      </c>
      <c r="L51" s="481">
        <f t="shared" si="26"/>
        <v>11.286246456443729</v>
      </c>
      <c r="M51" s="481">
        <f t="shared" si="26"/>
        <v>12.381337401646721</v>
      </c>
      <c r="N51" s="481">
        <f t="shared" si="26"/>
        <v>11.851736927336603</v>
      </c>
      <c r="O51" s="482">
        <f t="shared" si="26"/>
        <v>10.774017128654323</v>
      </c>
      <c r="P51" s="482">
        <f t="shared" si="26"/>
        <v>11.070626787539812</v>
      </c>
      <c r="Q51" s="482">
        <f t="shared" si="26"/>
        <v>11.417322718676784</v>
      </c>
      <c r="R51" s="482">
        <f t="shared" si="26"/>
        <v>10.195324528478347</v>
      </c>
      <c r="S51" s="482">
        <f t="shared" si="26"/>
        <v>10.790070827181809</v>
      </c>
      <c r="T51" s="481">
        <f t="shared" si="26"/>
        <v>10.434861839640943</v>
      </c>
      <c r="U51" s="481">
        <f t="shared" si="6"/>
        <v>7.9466970902296667</v>
      </c>
      <c r="V51" s="481">
        <f t="shared" si="6"/>
        <v>7.9207295541584264</v>
      </c>
      <c r="W51" s="481">
        <f t="shared" ref="W51" si="27">W17/W$25*100</f>
        <v>7.4854567652456723</v>
      </c>
    </row>
    <row r="52" spans="2:23">
      <c r="B52" s="237" t="s">
        <v>15</v>
      </c>
      <c r="C52" s="481">
        <f t="shared" ref="C52:T52" si="28">C18/C$25*100</f>
        <v>8.7821526224592681</v>
      </c>
      <c r="D52" s="481">
        <f t="shared" si="28"/>
        <v>7.3440460948018247</v>
      </c>
      <c r="E52" s="481">
        <f t="shared" si="28"/>
        <v>8.9805105473921749</v>
      </c>
      <c r="F52" s="481">
        <f t="shared" si="28"/>
        <v>8.5483694264462571</v>
      </c>
      <c r="G52" s="481">
        <f t="shared" si="28"/>
        <v>8.4469573989463225</v>
      </c>
      <c r="H52" s="481">
        <f t="shared" si="28"/>
        <v>6.2280225490204053</v>
      </c>
      <c r="I52" s="481">
        <f t="shared" si="28"/>
        <v>6.4691563110209502</v>
      </c>
      <c r="J52" s="481">
        <f t="shared" si="28"/>
        <v>7.7414488913175132</v>
      </c>
      <c r="K52" s="481">
        <f t="shared" si="28"/>
        <v>7.2918048108299702</v>
      </c>
      <c r="L52" s="481">
        <f t="shared" si="28"/>
        <v>7.9831237825148378</v>
      </c>
      <c r="M52" s="481">
        <f t="shared" si="28"/>
        <v>7.6571665815366163</v>
      </c>
      <c r="N52" s="481">
        <f t="shared" si="28"/>
        <v>8.9925564552077528</v>
      </c>
      <c r="O52" s="482">
        <f t="shared" si="28"/>
        <v>9.5667639692435262</v>
      </c>
      <c r="P52" s="482">
        <f t="shared" si="28"/>
        <v>8.5854883776648343</v>
      </c>
      <c r="Q52" s="482">
        <f t="shared" si="28"/>
        <v>9.2177866878452868</v>
      </c>
      <c r="R52" s="482">
        <f t="shared" si="28"/>
        <v>9.2991004628304097</v>
      </c>
      <c r="S52" s="482">
        <f t="shared" si="28"/>
        <v>9.6968961762874137</v>
      </c>
      <c r="T52" s="481">
        <f t="shared" si="28"/>
        <v>10.023488258702763</v>
      </c>
      <c r="U52" s="481">
        <f t="shared" si="6"/>
        <v>9.9783989704092058</v>
      </c>
      <c r="V52" s="481">
        <f t="shared" si="6"/>
        <v>10.773347641116903</v>
      </c>
      <c r="W52" s="481">
        <f t="shared" ref="W52" si="29">W18/W$25*100</f>
        <v>10.559443785881685</v>
      </c>
    </row>
    <row r="53" spans="2:23">
      <c r="B53" s="237" t="s">
        <v>16</v>
      </c>
      <c r="C53" s="480">
        <v>0</v>
      </c>
      <c r="D53" s="480">
        <v>0</v>
      </c>
      <c r="E53" s="480">
        <v>0</v>
      </c>
      <c r="F53" s="480">
        <v>0</v>
      </c>
      <c r="G53" s="480">
        <v>0</v>
      </c>
      <c r="H53" s="480">
        <v>0</v>
      </c>
      <c r="I53" s="480">
        <v>0</v>
      </c>
      <c r="J53" s="481">
        <f t="shared" ref="J53:T53" si="30">J19/J$25*100</f>
        <v>3.0216254048845177</v>
      </c>
      <c r="K53" s="481">
        <f t="shared" si="30"/>
        <v>4.33206807132518</v>
      </c>
      <c r="L53" s="481">
        <f t="shared" si="30"/>
        <v>4.2089148170190862</v>
      </c>
      <c r="M53" s="481">
        <f t="shared" si="30"/>
        <v>4.5510522906028896</v>
      </c>
      <c r="N53" s="481">
        <f t="shared" si="30"/>
        <v>5.0028985752756521</v>
      </c>
      <c r="O53" s="482">
        <f t="shared" si="30"/>
        <v>5.2591928618986508</v>
      </c>
      <c r="P53" s="482">
        <f t="shared" si="30"/>
        <v>4.5090695378636569</v>
      </c>
      <c r="Q53" s="482">
        <f t="shared" si="30"/>
        <v>4.6576823369486187</v>
      </c>
      <c r="R53" s="482">
        <f t="shared" si="30"/>
        <v>4.7607074166345553</v>
      </c>
      <c r="S53" s="482">
        <f t="shared" si="30"/>
        <v>4.1893439059842814</v>
      </c>
      <c r="T53" s="481">
        <f t="shared" si="30"/>
        <v>4.4247111402858899</v>
      </c>
      <c r="U53" s="481">
        <f t="shared" si="6"/>
        <v>4.3855014837251227</v>
      </c>
      <c r="V53" s="481">
        <f t="shared" si="6"/>
        <v>3.8198443056334561</v>
      </c>
      <c r="W53" s="481">
        <f t="shared" ref="W53" si="31">W19/W$25*100</f>
        <v>4.4009973970948595</v>
      </c>
    </row>
    <row r="54" spans="2:23">
      <c r="B54" s="237" t="s">
        <v>17</v>
      </c>
      <c r="C54" s="481">
        <f t="shared" ref="C54:I56" si="32">C20/C$25*100</f>
        <v>10.535692988309346</v>
      </c>
      <c r="D54" s="481">
        <f t="shared" si="32"/>
        <v>9.6700120502713087</v>
      </c>
      <c r="E54" s="481">
        <f t="shared" si="32"/>
        <v>9.714856851513904</v>
      </c>
      <c r="F54" s="481">
        <f t="shared" si="32"/>
        <v>9.978205311878952</v>
      </c>
      <c r="G54" s="481">
        <f t="shared" si="32"/>
        <v>8.3871330467720568</v>
      </c>
      <c r="H54" s="481">
        <f t="shared" si="32"/>
        <v>11.080069769100387</v>
      </c>
      <c r="I54" s="481">
        <f t="shared" si="32"/>
        <v>12.421398241347932</v>
      </c>
      <c r="J54" s="481">
        <f t="shared" ref="J54:T54" si="33">J20/J$25*100</f>
        <v>10.050830630530253</v>
      </c>
      <c r="K54" s="481">
        <f t="shared" si="33"/>
        <v>12.16134331986723</v>
      </c>
      <c r="L54" s="481">
        <f t="shared" si="33"/>
        <v>10.2081625778101</v>
      </c>
      <c r="M54" s="481">
        <f t="shared" si="33"/>
        <v>8.7877672967509319</v>
      </c>
      <c r="N54" s="481">
        <f t="shared" si="33"/>
        <v>8.3876965276144002</v>
      </c>
      <c r="O54" s="482">
        <f t="shared" si="33"/>
        <v>7.5621490385387737</v>
      </c>
      <c r="P54" s="482">
        <f t="shared" si="33"/>
        <v>8.64667283637446</v>
      </c>
      <c r="Q54" s="482">
        <f t="shared" si="33"/>
        <v>9.2821767724429343</v>
      </c>
      <c r="R54" s="482">
        <f t="shared" si="33"/>
        <v>7.3582176494872238</v>
      </c>
      <c r="S54" s="482">
        <f t="shared" si="33"/>
        <v>7.7960648721268626</v>
      </c>
      <c r="T54" s="481">
        <f t="shared" si="33"/>
        <v>7.8616291152858899</v>
      </c>
      <c r="U54" s="481">
        <f t="shared" si="6"/>
        <v>7.3388959280129544</v>
      </c>
      <c r="V54" s="481">
        <f t="shared" si="6"/>
        <v>7.2643675679926316</v>
      </c>
      <c r="W54" s="481">
        <f t="shared" ref="W54" si="34">W20/W$25*100</f>
        <v>7.9431005203373122</v>
      </c>
    </row>
    <row r="55" spans="2:23">
      <c r="B55" s="237" t="s">
        <v>84</v>
      </c>
      <c r="C55" s="481">
        <f t="shared" si="32"/>
        <v>6.1433645733601026</v>
      </c>
      <c r="D55" s="481">
        <f t="shared" si="32"/>
        <v>5.6397580301167576</v>
      </c>
      <c r="E55" s="481">
        <f t="shared" si="32"/>
        <v>5.1147977770864825</v>
      </c>
      <c r="F55" s="481">
        <f t="shared" si="32"/>
        <v>4.4836296993954363</v>
      </c>
      <c r="G55" s="481">
        <f t="shared" si="32"/>
        <v>4.543650304800404</v>
      </c>
      <c r="H55" s="481">
        <f t="shared" si="32"/>
        <v>4.3273400267587272</v>
      </c>
      <c r="I55" s="481">
        <f t="shared" si="32"/>
        <v>4.3302796240899877</v>
      </c>
      <c r="J55" s="481">
        <f t="shared" ref="J55:T55" si="35">J21/J$25*100</f>
        <v>4.1698826678051812</v>
      </c>
      <c r="K55" s="481">
        <f t="shared" si="35"/>
        <v>3.4113635322153724</v>
      </c>
      <c r="L55" s="481">
        <f t="shared" si="35"/>
        <v>3.7652207885177473</v>
      </c>
      <c r="M55" s="481">
        <f t="shared" si="35"/>
        <v>4.1372099691955304</v>
      </c>
      <c r="N55" s="481">
        <f t="shared" si="35"/>
        <v>3.7384106596447948</v>
      </c>
      <c r="O55" s="482">
        <f t="shared" si="35"/>
        <v>4.1966741605766105</v>
      </c>
      <c r="P55" s="482">
        <f t="shared" si="35"/>
        <v>4.5265267457213367</v>
      </c>
      <c r="Q55" s="482">
        <f t="shared" si="35"/>
        <v>4.5815783697359596</v>
      </c>
      <c r="R55" s="482">
        <f t="shared" si="35"/>
        <v>5.9377605230661441</v>
      </c>
      <c r="S55" s="482">
        <f t="shared" si="35"/>
        <v>5.9257904635917908</v>
      </c>
      <c r="T55" s="481">
        <f t="shared" si="35"/>
        <v>5.6155584390824034</v>
      </c>
      <c r="U55" s="481">
        <f t="shared" si="6"/>
        <v>4.8296860022086952</v>
      </c>
      <c r="V55" s="481">
        <f t="shared" si="6"/>
        <v>5.4939191099329845</v>
      </c>
      <c r="W55" s="481">
        <f t="shared" ref="W55" si="36">W21/W$25*100</f>
        <v>4.4404542635993423</v>
      </c>
    </row>
    <row r="56" spans="2:23">
      <c r="B56" s="237" t="s">
        <v>19</v>
      </c>
      <c r="C56" s="481">
        <f t="shared" si="32"/>
        <v>4.5487341712330824</v>
      </c>
      <c r="D56" s="481">
        <f t="shared" si="32"/>
        <v>8.561996737551187</v>
      </c>
      <c r="E56" s="481">
        <f t="shared" si="32"/>
        <v>6.4153227788159422</v>
      </c>
      <c r="F56" s="481">
        <f t="shared" si="32"/>
        <v>5.3844365657307867</v>
      </c>
      <c r="G56" s="481">
        <f t="shared" si="32"/>
        <v>5.9635965278683143</v>
      </c>
      <c r="H56" s="481">
        <f t="shared" si="32"/>
        <v>5.286905508730535</v>
      </c>
      <c r="I56" s="481">
        <f t="shared" si="32"/>
        <v>5.2698105802336599</v>
      </c>
      <c r="J56" s="481">
        <f t="shared" ref="J56:T56" si="37">J22/J$25*100</f>
        <v>3.6597505814825917</v>
      </c>
      <c r="K56" s="481">
        <f t="shared" si="37"/>
        <v>3.7517968811505673</v>
      </c>
      <c r="L56" s="481">
        <f t="shared" si="37"/>
        <v>3.8428972337108873</v>
      </c>
      <c r="M56" s="481">
        <f t="shared" si="37"/>
        <v>4.2531117860001055</v>
      </c>
      <c r="N56" s="481">
        <f t="shared" si="37"/>
        <v>4.0935903098101463</v>
      </c>
      <c r="O56" s="482">
        <f t="shared" si="37"/>
        <v>4.7974018315961926</v>
      </c>
      <c r="P56" s="482">
        <f t="shared" si="37"/>
        <v>4.8657909070650041</v>
      </c>
      <c r="Q56" s="482">
        <f t="shared" si="37"/>
        <v>4.2425907918280545</v>
      </c>
      <c r="R56" s="482">
        <f t="shared" si="37"/>
        <v>5.5812262078888697</v>
      </c>
      <c r="S56" s="482">
        <f t="shared" si="37"/>
        <v>6.2801839224708456</v>
      </c>
      <c r="T56" s="481">
        <f t="shared" si="37"/>
        <v>7.318197879427955</v>
      </c>
      <c r="U56" s="481">
        <f>U22/U$25*100</f>
        <v>7.3117693126713164</v>
      </c>
      <c r="V56" s="481">
        <f>V22/V$25*100</f>
        <v>6.8260562223850654</v>
      </c>
      <c r="W56" s="481">
        <f>W22/W$25*100</f>
        <v>6.2805385735697783</v>
      </c>
    </row>
    <row r="57" spans="2:23">
      <c r="B57" s="237" t="s">
        <v>20</v>
      </c>
      <c r="C57" s="480">
        <v>0</v>
      </c>
      <c r="D57" s="480">
        <v>0</v>
      </c>
      <c r="E57" s="480">
        <v>0</v>
      </c>
      <c r="F57" s="480">
        <v>0</v>
      </c>
      <c r="G57" s="480">
        <v>0</v>
      </c>
      <c r="H57" s="480">
        <v>0</v>
      </c>
      <c r="I57" s="480">
        <v>0</v>
      </c>
      <c r="J57" s="480">
        <v>0</v>
      </c>
      <c r="K57" s="480">
        <v>0</v>
      </c>
      <c r="L57" s="480">
        <v>0</v>
      </c>
      <c r="M57" s="480">
        <v>0</v>
      </c>
      <c r="N57" s="480">
        <v>0</v>
      </c>
      <c r="O57" s="480">
        <v>0</v>
      </c>
      <c r="P57" s="480">
        <v>0</v>
      </c>
      <c r="Q57" s="480">
        <v>0</v>
      </c>
      <c r="R57" s="480">
        <v>0</v>
      </c>
      <c r="S57" s="480">
        <v>0</v>
      </c>
      <c r="T57" s="480">
        <v>0</v>
      </c>
      <c r="U57" s="481">
        <f t="shared" si="6"/>
        <v>0</v>
      </c>
      <c r="V57" s="481">
        <f t="shared" si="6"/>
        <v>0</v>
      </c>
      <c r="W57" s="481">
        <f t="shared" ref="W57" si="38">W23/W$25*100</f>
        <v>0</v>
      </c>
    </row>
    <row r="58" spans="2:23">
      <c r="B58" s="231"/>
      <c r="C58" s="287"/>
      <c r="D58" s="287"/>
      <c r="E58" s="287"/>
      <c r="F58" s="287"/>
      <c r="G58" s="287"/>
      <c r="H58" s="287"/>
      <c r="I58" s="287"/>
      <c r="J58" s="287"/>
      <c r="K58" s="287"/>
      <c r="L58" s="287"/>
      <c r="M58" s="287"/>
      <c r="N58" s="287"/>
      <c r="O58" s="287"/>
      <c r="P58" s="287"/>
      <c r="Q58" s="287"/>
      <c r="R58" s="287"/>
      <c r="S58" s="287"/>
      <c r="T58" s="287"/>
    </row>
    <row r="59" spans="2:23">
      <c r="B59" s="241" t="s">
        <v>21</v>
      </c>
      <c r="C59" s="242">
        <f t="shared" ref="C59:O59" si="39">C25/C$25*100</f>
        <v>100</v>
      </c>
      <c r="D59" s="242">
        <f t="shared" si="39"/>
        <v>100</v>
      </c>
      <c r="E59" s="242">
        <f t="shared" si="39"/>
        <v>100</v>
      </c>
      <c r="F59" s="242">
        <f t="shared" si="39"/>
        <v>100</v>
      </c>
      <c r="G59" s="242">
        <f t="shared" si="39"/>
        <v>100</v>
      </c>
      <c r="H59" s="242">
        <f t="shared" si="39"/>
        <v>100</v>
      </c>
      <c r="I59" s="242">
        <f t="shared" si="39"/>
        <v>100</v>
      </c>
      <c r="J59" s="242">
        <f t="shared" si="39"/>
        <v>100</v>
      </c>
      <c r="K59" s="242">
        <f t="shared" si="39"/>
        <v>100</v>
      </c>
      <c r="L59" s="242">
        <f t="shared" si="39"/>
        <v>100</v>
      </c>
      <c r="M59" s="242">
        <f t="shared" si="39"/>
        <v>100</v>
      </c>
      <c r="N59" s="242">
        <f t="shared" si="39"/>
        <v>100</v>
      </c>
      <c r="O59" s="242">
        <f t="shared" si="39"/>
        <v>100</v>
      </c>
      <c r="P59" s="242">
        <f t="shared" ref="P59:U59" si="40">P25/P$25*100</f>
        <v>100</v>
      </c>
      <c r="Q59" s="242">
        <f t="shared" si="40"/>
        <v>100</v>
      </c>
      <c r="R59" s="242">
        <f t="shared" si="40"/>
        <v>100</v>
      </c>
      <c r="S59" s="242">
        <f t="shared" si="40"/>
        <v>100</v>
      </c>
      <c r="T59" s="242">
        <f t="shared" si="40"/>
        <v>100</v>
      </c>
      <c r="U59" s="242">
        <f t="shared" si="40"/>
        <v>100</v>
      </c>
      <c r="V59" s="242">
        <f t="shared" ref="V59:W59" si="41">V25/V$25*100</f>
        <v>100</v>
      </c>
      <c r="W59" s="487">
        <f t="shared" si="41"/>
        <v>100</v>
      </c>
    </row>
    <row r="60" spans="2:23">
      <c r="B60" s="214" t="s">
        <v>847</v>
      </c>
      <c r="C60" s="249"/>
      <c r="D60" s="213"/>
      <c r="E60" s="213"/>
      <c r="F60" s="213"/>
      <c r="G60" s="253"/>
    </row>
    <row r="61" spans="2:23">
      <c r="B61" s="214"/>
      <c r="C61" s="249"/>
      <c r="D61" s="213"/>
      <c r="E61" s="213"/>
      <c r="F61" s="213"/>
      <c r="G61" s="253"/>
    </row>
    <row r="62" spans="2:23">
      <c r="B62" s="213"/>
      <c r="C62" s="249"/>
      <c r="D62" s="213"/>
      <c r="E62" s="213"/>
      <c r="F62" s="213"/>
      <c r="G62" s="253"/>
    </row>
    <row r="63" spans="2:23">
      <c r="B63" s="249"/>
      <c r="C63" s="249"/>
      <c r="D63" s="213"/>
      <c r="F63" s="213"/>
      <c r="G63" s="253"/>
    </row>
    <row r="64" spans="2:23" ht="14.25" customHeight="1"/>
    <row r="65" spans="2:23">
      <c r="B65" s="212" t="s">
        <v>180</v>
      </c>
      <c r="C65" s="211"/>
      <c r="D65" s="211"/>
    </row>
    <row r="66" spans="2:23" ht="12.75" customHeight="1">
      <c r="B66" s="309" t="s">
        <v>824</v>
      </c>
      <c r="C66" s="244"/>
      <c r="D66" s="244"/>
      <c r="E66" s="248"/>
      <c r="N66" s="227"/>
      <c r="O66" s="227"/>
      <c r="P66" s="289"/>
      <c r="Q66" s="289"/>
      <c r="R66" s="289"/>
      <c r="S66" s="289"/>
      <c r="T66" s="227"/>
    </row>
    <row r="67" spans="2:23" ht="12.75">
      <c r="B67" s="211" t="s">
        <v>237</v>
      </c>
      <c r="C67" s="211"/>
      <c r="D67" s="211"/>
      <c r="N67" s="227"/>
      <c r="O67" s="106" t="s">
        <v>185</v>
      </c>
      <c r="P67" s="289"/>
      <c r="Q67" s="289"/>
      <c r="R67" s="289"/>
      <c r="S67" s="289"/>
      <c r="T67" s="227"/>
    </row>
    <row r="68" spans="2:23" ht="12.75">
      <c r="N68" s="227"/>
      <c r="O68" s="227"/>
      <c r="P68" s="289"/>
      <c r="Q68" s="289"/>
      <c r="R68" s="289"/>
      <c r="S68" s="289"/>
      <c r="T68" s="227"/>
    </row>
    <row r="69" spans="2:23">
      <c r="B69" s="233" t="s">
        <v>3</v>
      </c>
      <c r="C69" s="234">
        <v>2001</v>
      </c>
      <c r="D69" s="234">
        <v>2002</v>
      </c>
      <c r="E69" s="235">
        <v>2003</v>
      </c>
      <c r="F69" s="235">
        <v>2004</v>
      </c>
      <c r="G69" s="235">
        <v>2005</v>
      </c>
      <c r="H69" s="235">
        <v>2006</v>
      </c>
      <c r="I69" s="235">
        <v>2007</v>
      </c>
      <c r="J69" s="235">
        <v>2008</v>
      </c>
      <c r="K69" s="234">
        <v>2009</v>
      </c>
      <c r="L69" s="234">
        <v>2010</v>
      </c>
      <c r="M69" s="234">
        <v>2011</v>
      </c>
      <c r="N69" s="234">
        <v>2012</v>
      </c>
      <c r="O69" s="235">
        <v>2013</v>
      </c>
      <c r="P69" s="235">
        <v>2014</v>
      </c>
      <c r="Q69" s="234">
        <v>2015</v>
      </c>
      <c r="R69" s="234">
        <v>2016</v>
      </c>
      <c r="S69" s="234">
        <v>2017</v>
      </c>
      <c r="T69" s="234">
        <v>2018</v>
      </c>
      <c r="U69" s="234">
        <v>2019</v>
      </c>
      <c r="V69" s="234">
        <v>2020</v>
      </c>
      <c r="W69" s="340">
        <v>2021</v>
      </c>
    </row>
    <row r="70" spans="2:23">
      <c r="B70" s="237" t="s">
        <v>4</v>
      </c>
      <c r="C70" s="472">
        <v>0</v>
      </c>
      <c r="D70" s="472">
        <v>0</v>
      </c>
      <c r="E70" s="472">
        <v>0</v>
      </c>
      <c r="F70" s="472">
        <v>0</v>
      </c>
      <c r="G70" s="472">
        <v>0</v>
      </c>
      <c r="H70" s="472">
        <v>0</v>
      </c>
      <c r="I70" s="472">
        <v>0</v>
      </c>
      <c r="J70" s="239">
        <f>(J7/'Población e ICE'!K5)*1000</f>
        <v>54181.795593442243</v>
      </c>
      <c r="K70" s="239">
        <f>(K7/'Población e ICE'!L5)*1000</f>
        <v>68118.125821790949</v>
      </c>
      <c r="L70" s="239">
        <f>(L7/'Población e ICE'!M5)*1000</f>
        <v>65694.286457752503</v>
      </c>
      <c r="M70" s="239">
        <f>(M7/'Población e ICE'!N5)*1000</f>
        <v>113081.03288231233</v>
      </c>
      <c r="N70" s="239">
        <f>(N7/'Población e ICE'!O5)*1000</f>
        <v>122817.87292643631</v>
      </c>
      <c r="O70" s="240">
        <f>(O7/'Población e ICE'!P5)*1000</f>
        <v>114504.43284079547</v>
      </c>
      <c r="P70" s="240">
        <f>(P7/'Población e ICE'!Q5)*1000</f>
        <v>97278.869606415275</v>
      </c>
      <c r="Q70" s="240">
        <f>(Q7/'Población e ICE'!R5)*1000</f>
        <v>168348.23322625612</v>
      </c>
      <c r="R70" s="240">
        <f>(R7/'Población e ICE'!S5)*1000</f>
        <v>237354.49423312044</v>
      </c>
      <c r="S70" s="240">
        <f>(S7/'Población e ICE'!T5)*1000</f>
        <v>208828.93260559638</v>
      </c>
      <c r="T70" s="239">
        <f>(T7/'Población e ICE'!U5)*1000</f>
        <v>174760.25729533983</v>
      </c>
      <c r="U70" s="239">
        <f>(U7/'Población e ICE'!V5)*1000</f>
        <v>214647.6950727829</v>
      </c>
      <c r="V70" s="239">
        <f>(V7/'Población e ICE'!W5)*1000</f>
        <v>155178.58474475425</v>
      </c>
      <c r="W70" s="239">
        <f>(W7/'Población e ICE'!X5)*1000</f>
        <v>163548.07345915891</v>
      </c>
    </row>
    <row r="71" spans="2:23">
      <c r="B71" s="237" t="s">
        <v>6</v>
      </c>
      <c r="C71" s="239">
        <f>C8/'Población e ICE'!D6*1000</f>
        <v>24550.676557115996</v>
      </c>
      <c r="D71" s="239">
        <f>D8/'Población e ICE'!E6*1000</f>
        <v>17196.490306571788</v>
      </c>
      <c r="E71" s="239">
        <f>E8/'Población e ICE'!F6*1000</f>
        <v>18476.580543287742</v>
      </c>
      <c r="F71" s="239">
        <f>F8/'Población e ICE'!G6*1000</f>
        <v>22903.291883871476</v>
      </c>
      <c r="G71" s="239">
        <f>G8/'Población e ICE'!H6*1000</f>
        <v>20842.612230850311</v>
      </c>
      <c r="H71" s="239">
        <f>H8/'Población e ICE'!I6*1000</f>
        <v>29280.25602922183</v>
      </c>
      <c r="I71" s="239">
        <f>I8/'Población e ICE'!J6*1000</f>
        <v>32693.932395723437</v>
      </c>
      <c r="J71" s="239">
        <f>J8/'Población e ICE'!K6*1000</f>
        <v>41408.713486460932</v>
      </c>
      <c r="K71" s="239">
        <f>K8/'Población e ICE'!L6*1000</f>
        <v>54242.263867701273</v>
      </c>
      <c r="L71" s="239">
        <f>L8/'Población e ICE'!M6*1000</f>
        <v>67258.658199964644</v>
      </c>
      <c r="M71" s="239">
        <f>M8/'Población e ICE'!N6*1000</f>
        <v>98672.01296394071</v>
      </c>
      <c r="N71" s="239">
        <f>N8/'Población e ICE'!O6*1000</f>
        <v>103952.48028392447</v>
      </c>
      <c r="O71" s="240">
        <f>O8/'Población e ICE'!P6*1000</f>
        <v>109078.90590754023</v>
      </c>
      <c r="P71" s="240">
        <f>P8/'Población e ICE'!Q6*1000</f>
        <v>108304.10845628237</v>
      </c>
      <c r="Q71" s="240">
        <f>Q8/'Población e ICE'!R6*1000</f>
        <v>111826.65939948297</v>
      </c>
      <c r="R71" s="240">
        <f>R8/'Población e ICE'!S6*1000</f>
        <v>112210.38627506608</v>
      </c>
      <c r="S71" s="240">
        <f>S8/'Población e ICE'!T6*1000</f>
        <v>110754.86439325518</v>
      </c>
      <c r="T71" s="239">
        <f>T8/'Población e ICE'!U6*1000</f>
        <v>133171.19311432919</v>
      </c>
      <c r="U71" s="239">
        <f>(U8/'Población e ICE'!V6)*1000</f>
        <v>127882.61508351722</v>
      </c>
      <c r="V71" s="239">
        <f>(V8/'Población e ICE'!W6)*1000</f>
        <v>90312.903470202975</v>
      </c>
      <c r="W71" s="239">
        <f>(W8/'Población e ICE'!X6)*1000</f>
        <v>105087.59474901896</v>
      </c>
    </row>
    <row r="72" spans="2:23">
      <c r="B72" s="237" t="s">
        <v>7</v>
      </c>
      <c r="C72" s="239">
        <f>C9/'Población e ICE'!D7*1000</f>
        <v>23554.327819243936</v>
      </c>
      <c r="D72" s="239">
        <f>D9/'Población e ICE'!E7*1000</f>
        <v>23814.616273588188</v>
      </c>
      <c r="E72" s="239">
        <f>E9/'Población e ICE'!F7*1000</f>
        <v>32145.034261682795</v>
      </c>
      <c r="F72" s="239">
        <f>F9/'Población e ICE'!G7*1000</f>
        <v>30190.36481337939</v>
      </c>
      <c r="G72" s="239">
        <f>G9/'Población e ICE'!H7*1000</f>
        <v>37525.143872682682</v>
      </c>
      <c r="H72" s="239">
        <f>H9/'Población e ICE'!I7*1000</f>
        <v>42862.858454378023</v>
      </c>
      <c r="I72" s="239">
        <f>I9/'Población e ICE'!J7*1000</f>
        <v>52663.608318755782</v>
      </c>
      <c r="J72" s="239">
        <f>J9/'Población e ICE'!K7*1000</f>
        <v>71140.414196098645</v>
      </c>
      <c r="K72" s="239">
        <f>K9/'Población e ICE'!L7*1000</f>
        <v>69727.49465424793</v>
      </c>
      <c r="L72" s="239">
        <f>L9/'Población e ICE'!M7*1000</f>
        <v>79518.253484157904</v>
      </c>
      <c r="M72" s="239">
        <f>M9/'Población e ICE'!N7*1000</f>
        <v>89147.811617251762</v>
      </c>
      <c r="N72" s="239">
        <f>N9/'Población e ICE'!O7*1000</f>
        <v>95677.822038720929</v>
      </c>
      <c r="O72" s="240">
        <f>O9/'Población e ICE'!P7*1000</f>
        <v>105186.58564647127</v>
      </c>
      <c r="P72" s="240">
        <f>P9/'Población e ICE'!Q7*1000</f>
        <v>112055.81266616903</v>
      </c>
      <c r="Q72" s="240">
        <f>Q9/'Población e ICE'!R7*1000</f>
        <v>124319.70466722987</v>
      </c>
      <c r="R72" s="240">
        <f>R9/'Población e ICE'!S7*1000</f>
        <v>129581.19255589596</v>
      </c>
      <c r="S72" s="240">
        <f>S9/'Población e ICE'!T7*1000</f>
        <v>140344.3017643636</v>
      </c>
      <c r="T72" s="239">
        <f>T9/'Población e ICE'!U7*1000</f>
        <v>117958.92078099662</v>
      </c>
      <c r="U72" s="239">
        <f>(U9/'Población e ICE'!V7)*1000</f>
        <v>115528.34063506356</v>
      </c>
      <c r="V72" s="239">
        <f>(V9/'Población e ICE'!W7)*1000</f>
        <v>104474.94702639573</v>
      </c>
      <c r="W72" s="239">
        <f>(W9/'Población e ICE'!X7)*1000</f>
        <v>92186.041554765499</v>
      </c>
    </row>
    <row r="73" spans="2:23">
      <c r="B73" s="237" t="s">
        <v>8</v>
      </c>
      <c r="C73" s="239">
        <f>C10/'Población e ICE'!D8*1000</f>
        <v>42242.59168163393</v>
      </c>
      <c r="D73" s="239">
        <f>D10/'Población e ICE'!E8*1000</f>
        <v>39915.380942998745</v>
      </c>
      <c r="E73" s="239">
        <f>E10/'Población e ICE'!F8*1000</f>
        <v>33016.567621105707</v>
      </c>
      <c r="F73" s="239">
        <f>F10/'Población e ICE'!G8*1000</f>
        <v>39325.581135989356</v>
      </c>
      <c r="G73" s="239">
        <f>G10/'Población e ICE'!H8*1000</f>
        <v>45374.028308907502</v>
      </c>
      <c r="H73" s="239">
        <f>H10/'Población e ICE'!I8*1000</f>
        <v>48101.352238893109</v>
      </c>
      <c r="I73" s="239">
        <f>I10/'Población e ICE'!J8*1000</f>
        <v>43554.183010785317</v>
      </c>
      <c r="J73" s="239">
        <f>J10/'Población e ICE'!K8*1000</f>
        <v>100121.45129579981</v>
      </c>
      <c r="K73" s="239">
        <f>K10/'Población e ICE'!L8*1000</f>
        <v>100159.88669196412</v>
      </c>
      <c r="L73" s="239">
        <f>L10/'Población e ICE'!M8*1000</f>
        <v>96116.686489890155</v>
      </c>
      <c r="M73" s="239">
        <f>M10/'Población e ICE'!N8*1000</f>
        <v>104578.66400935594</v>
      </c>
      <c r="N73" s="239">
        <f>N10/'Población e ICE'!O8*1000</f>
        <v>118359.2027156172</v>
      </c>
      <c r="O73" s="240">
        <f>O10/'Población e ICE'!P8*1000</f>
        <v>124079.88558204874</v>
      </c>
      <c r="P73" s="240">
        <f>P10/'Población e ICE'!Q8*1000</f>
        <v>145532.12276421124</v>
      </c>
      <c r="Q73" s="240">
        <f>Q10/'Población e ICE'!R8*1000</f>
        <v>108370.01316381451</v>
      </c>
      <c r="R73" s="240">
        <f>R10/'Población e ICE'!S8*1000</f>
        <v>181747.13791575455</v>
      </c>
      <c r="S73" s="240">
        <f>S10/'Población e ICE'!T8*1000</f>
        <v>193679.50948847592</v>
      </c>
      <c r="T73" s="239">
        <f>T10/'Población e ICE'!U8*1000</f>
        <v>161505.65400295614</v>
      </c>
      <c r="U73" s="239">
        <f>(U10/'Población e ICE'!V8)*1000</f>
        <v>196472.59136479424</v>
      </c>
      <c r="V73" s="239">
        <f>(V10/'Población e ICE'!W8)*1000</f>
        <v>203826.34115961092</v>
      </c>
      <c r="W73" s="239">
        <f>(W10/'Población e ICE'!X8)*1000</f>
        <v>198376.08173342553</v>
      </c>
    </row>
    <row r="74" spans="2:23">
      <c r="B74" s="237" t="s">
        <v>9</v>
      </c>
      <c r="C74" s="239">
        <f>C11/'Población e ICE'!D9*1000</f>
        <v>15333.943085205896</v>
      </c>
      <c r="D74" s="239">
        <f>D11/'Población e ICE'!E9*1000</f>
        <v>19541.692853812874</v>
      </c>
      <c r="E74" s="239">
        <f>E11/'Población e ICE'!F9*1000</f>
        <v>17354.466329731233</v>
      </c>
      <c r="F74" s="239">
        <f>F11/'Población e ICE'!G9*1000</f>
        <v>27041.31212176074</v>
      </c>
      <c r="G74" s="239">
        <f>G11/'Población e ICE'!H9*1000</f>
        <v>29285.210939848534</v>
      </c>
      <c r="H74" s="239">
        <f>H11/'Población e ICE'!I9*1000</f>
        <v>35631.691616608827</v>
      </c>
      <c r="I74" s="239">
        <f>I11/'Población e ICE'!J9*1000</f>
        <v>40567.642325860776</v>
      </c>
      <c r="J74" s="239">
        <f>J11/'Población e ICE'!K9*1000</f>
        <v>49744.114768228363</v>
      </c>
      <c r="K74" s="239">
        <f>K11/'Población e ICE'!L9*1000</f>
        <v>55576.489194979222</v>
      </c>
      <c r="L74" s="239">
        <f>L11/'Población e ICE'!M9*1000</f>
        <v>52612.078696984354</v>
      </c>
      <c r="M74" s="239">
        <f>M11/'Población e ICE'!N9*1000</f>
        <v>62316.752531780294</v>
      </c>
      <c r="N74" s="239">
        <f>N11/'Población e ICE'!O9*1000</f>
        <v>67674.464356317796</v>
      </c>
      <c r="O74" s="240">
        <f>O11/'Población e ICE'!P9*1000</f>
        <v>61816.731850567812</v>
      </c>
      <c r="P74" s="240">
        <f>P11/'Población e ICE'!Q9*1000</f>
        <v>76520.293024388695</v>
      </c>
      <c r="Q74" s="240">
        <f>Q11/'Población e ICE'!R9*1000</f>
        <v>77630.902488910768</v>
      </c>
      <c r="R74" s="240">
        <f>R11/'Población e ICE'!S9*1000</f>
        <v>79506.508951570519</v>
      </c>
      <c r="S74" s="240">
        <f>S11/'Población e ICE'!T9*1000</f>
        <v>84909.29059868936</v>
      </c>
      <c r="T74" s="239">
        <f>T11/'Población e ICE'!U9*1000</f>
        <v>76888.18688499814</v>
      </c>
      <c r="U74" s="239">
        <f>(U11/'Población e ICE'!V9)*1000</f>
        <v>81570.704857823643</v>
      </c>
      <c r="V74" s="239">
        <f>(V11/'Población e ICE'!W9)*1000</f>
        <v>65096.525997014694</v>
      </c>
      <c r="W74" s="239">
        <f>(W11/'Población e ICE'!X9)*1000</f>
        <v>76256.683634425572</v>
      </c>
    </row>
    <row r="75" spans="2:23">
      <c r="B75" s="237" t="s">
        <v>10</v>
      </c>
      <c r="C75" s="239">
        <f>C12/'Población e ICE'!D10*1000</f>
        <v>7474.5806089582566</v>
      </c>
      <c r="D75" s="239">
        <f>D12/'Población e ICE'!E10*1000</f>
        <v>9362.3216259971214</v>
      </c>
      <c r="E75" s="239">
        <f>E12/'Población e ICE'!F10*1000</f>
        <v>9364.6585505323437</v>
      </c>
      <c r="F75" s="239">
        <f>F12/'Población e ICE'!G10*1000</f>
        <v>10320.575014763976</v>
      </c>
      <c r="G75" s="239">
        <f>G12/'Población e ICE'!H10*1000</f>
        <v>10321.879479679206</v>
      </c>
      <c r="H75" s="239">
        <f>H12/'Población e ICE'!I10*1000</f>
        <v>11325.664330513302</v>
      </c>
      <c r="I75" s="239">
        <f>I12/'Población e ICE'!J10*1000</f>
        <v>12622.282698842229</v>
      </c>
      <c r="J75" s="239">
        <f>J12/'Población e ICE'!K10*1000</f>
        <v>19039.325888767311</v>
      </c>
      <c r="K75" s="239">
        <f>K12/'Población e ICE'!L10*1000</f>
        <v>19467.445331053976</v>
      </c>
      <c r="L75" s="239">
        <f>L12/'Población e ICE'!M10*1000</f>
        <v>23167.8172291798</v>
      </c>
      <c r="M75" s="239">
        <f>M12/'Población e ICE'!N10*1000</f>
        <v>29235.969042624132</v>
      </c>
      <c r="N75" s="239">
        <f>N12/'Población e ICE'!O10*1000</f>
        <v>29091.353640732828</v>
      </c>
      <c r="O75" s="240">
        <f>O12/'Población e ICE'!P10*1000</f>
        <v>32980.480956929852</v>
      </c>
      <c r="P75" s="240">
        <f>P12/'Población e ICE'!Q10*1000</f>
        <v>34790.912857113108</v>
      </c>
      <c r="Q75" s="240">
        <f>Q12/'Población e ICE'!R10*1000</f>
        <v>38192.642451598149</v>
      </c>
      <c r="R75" s="240">
        <f>R12/'Población e ICE'!S10*1000</f>
        <v>39937.684033669342</v>
      </c>
      <c r="S75" s="240">
        <f>S12/'Población e ICE'!T10*1000</f>
        <v>39815.367125710785</v>
      </c>
      <c r="T75" s="239">
        <f>T12/'Población e ICE'!U10*1000</f>
        <v>37288.334550365507</v>
      </c>
      <c r="U75" s="239">
        <f>(U12/'Población e ICE'!V10)*1000</f>
        <v>39504.052018775947</v>
      </c>
      <c r="V75" s="239">
        <f>(V12/'Población e ICE'!W10)*1000</f>
        <v>34882.752006203547</v>
      </c>
      <c r="W75" s="239">
        <f>(W12/'Población e ICE'!X10)*1000</f>
        <v>39106.719653142689</v>
      </c>
    </row>
    <row r="76" spans="2:23">
      <c r="B76" s="237" t="s">
        <v>11</v>
      </c>
      <c r="C76" s="239">
        <f>C13/'Población e ICE'!D11*1000</f>
        <v>3217.7167170020402</v>
      </c>
      <c r="D76" s="239">
        <f>D13/'Población e ICE'!E11*1000</f>
        <v>3394.461504108936</v>
      </c>
      <c r="E76" s="239">
        <f>E13/'Población e ICE'!F11*1000</f>
        <v>3824.0434448400006</v>
      </c>
      <c r="F76" s="239">
        <f>F13/'Población e ICE'!G11*1000</f>
        <v>5928.3336233361188</v>
      </c>
      <c r="G76" s="239">
        <f>G13/'Población e ICE'!H11*1000</f>
        <v>4808.3778201232835</v>
      </c>
      <c r="H76" s="239">
        <f>H13/'Población e ICE'!I11*1000</f>
        <v>6401.7249652833452</v>
      </c>
      <c r="I76" s="239">
        <f>I13/'Población e ICE'!J11*1000</f>
        <v>8035.6709882746318</v>
      </c>
      <c r="J76" s="239">
        <f>J13/'Población e ICE'!K11*1000</f>
        <v>9822.0303078425422</v>
      </c>
      <c r="K76" s="239">
        <f>K13/'Población e ICE'!L11*1000</f>
        <v>10481.128447181971</v>
      </c>
      <c r="L76" s="239">
        <f>L13/'Población e ICE'!M11*1000</f>
        <v>10675.895038674604</v>
      </c>
      <c r="M76" s="239">
        <f>M13/'Población e ICE'!N11*1000</f>
        <v>13011.566326472172</v>
      </c>
      <c r="N76" s="239">
        <f>N13/'Población e ICE'!O11*1000</f>
        <v>12939.814121521642</v>
      </c>
      <c r="O76" s="240">
        <f>O13/'Población e ICE'!P11*1000</f>
        <v>12341.078992939923</v>
      </c>
      <c r="P76" s="240">
        <f>P13/'Población e ICE'!Q11*1000</f>
        <v>14167.627223243844</v>
      </c>
      <c r="Q76" s="240">
        <f>Q13/'Población e ICE'!R11*1000</f>
        <v>15147.899640564778</v>
      </c>
      <c r="R76" s="240">
        <f>R13/'Población e ICE'!S11*1000</f>
        <v>16712.546875432523</v>
      </c>
      <c r="S76" s="240">
        <f>S13/'Población e ICE'!T11*1000</f>
        <v>15140.914460445165</v>
      </c>
      <c r="T76" s="239">
        <f>T13/'Población e ICE'!U11*1000</f>
        <v>14263.683985662008</v>
      </c>
      <c r="U76" s="239">
        <f>(U13/'Población e ICE'!V11)*1000</f>
        <v>15315.72775365471</v>
      </c>
      <c r="V76" s="239">
        <f>(V13/'Población e ICE'!W11)*1000</f>
        <v>14547.023829450372</v>
      </c>
      <c r="W76" s="239">
        <f>(W13/'Población e ICE'!X11)*1000</f>
        <v>16707.084863873752</v>
      </c>
    </row>
    <row r="77" spans="2:23">
      <c r="B77" s="237" t="s">
        <v>12</v>
      </c>
      <c r="C77" s="239">
        <f>C14/'Población e ICE'!D12*1000</f>
        <v>10041.267407532578</v>
      </c>
      <c r="D77" s="239">
        <f>D14/'Población e ICE'!E12*1000</f>
        <v>11499.429585341952</v>
      </c>
      <c r="E77" s="239">
        <f>E14/'Población e ICE'!F12*1000</f>
        <v>11919.057393352108</v>
      </c>
      <c r="F77" s="239">
        <f>F14/'Población e ICE'!G12*1000</f>
        <v>16003.55163862168</v>
      </c>
      <c r="G77" s="239">
        <f>G14/'Población e ICE'!H12*1000</f>
        <v>15925.373849750686</v>
      </c>
      <c r="H77" s="239">
        <f>H14/'Población e ICE'!I12*1000</f>
        <v>22825.972476400464</v>
      </c>
      <c r="I77" s="239">
        <f>I14/'Población e ICE'!J12*1000</f>
        <v>26634.490649736243</v>
      </c>
      <c r="J77" s="239">
        <f>J14/'Población e ICE'!K12*1000</f>
        <v>38197.623890586183</v>
      </c>
      <c r="K77" s="239">
        <f>K14/'Población e ICE'!L12*1000</f>
        <v>35065.03090565202</v>
      </c>
      <c r="L77" s="239">
        <f>L14/'Población e ICE'!M12*1000</f>
        <v>32782.719907118706</v>
      </c>
      <c r="M77" s="239">
        <f>M14/'Población e ICE'!N12*1000</f>
        <v>48248.246680826982</v>
      </c>
      <c r="N77" s="239">
        <f>N14/'Población e ICE'!O12*1000</f>
        <v>59003.512236859315</v>
      </c>
      <c r="O77" s="240">
        <f>O14/'Población e ICE'!P12*1000</f>
        <v>56527.660157663333</v>
      </c>
      <c r="P77" s="240">
        <f>P14/'Población e ICE'!Q12*1000</f>
        <v>58486.280299299477</v>
      </c>
      <c r="Q77" s="240">
        <f>Q14/'Población e ICE'!R12*1000</f>
        <v>56911.642070340415</v>
      </c>
      <c r="R77" s="240">
        <f>R14/'Población e ICE'!S12*1000</f>
        <v>62586.735559988112</v>
      </c>
      <c r="S77" s="240">
        <f>S14/'Población e ICE'!T12*1000</f>
        <v>64248.31941182819</v>
      </c>
      <c r="T77" s="239">
        <f>T14/'Población e ICE'!U12*1000</f>
        <v>67866.880637691589</v>
      </c>
      <c r="U77" s="239">
        <f>(U14/'Población e ICE'!V12)*1000</f>
        <v>68317.536174438224</v>
      </c>
      <c r="V77" s="239">
        <f>(V14/'Población e ICE'!W12)*1000</f>
        <v>63823.829564820808</v>
      </c>
      <c r="W77" s="239">
        <f>(W14/'Población e ICE'!X12)*1000</f>
        <v>66347.269968100591</v>
      </c>
    </row>
    <row r="78" spans="2:23">
      <c r="B78" s="237" t="s">
        <v>13</v>
      </c>
      <c r="C78" s="239">
        <f>C15/'Población e ICE'!D13*1000</f>
        <v>10769.667339530539</v>
      </c>
      <c r="D78" s="239">
        <f>D15/'Población e ICE'!E13*1000</f>
        <v>10964.014063152716</v>
      </c>
      <c r="E78" s="239">
        <f>E15/'Población e ICE'!F13*1000</f>
        <v>13899.297628207554</v>
      </c>
      <c r="F78" s="239">
        <f>F15/'Población e ICE'!G13*1000</f>
        <v>18269.585371115103</v>
      </c>
      <c r="G78" s="239">
        <f>G15/'Población e ICE'!H13*1000</f>
        <v>24923.963300325118</v>
      </c>
      <c r="H78" s="239">
        <f>H15/'Población e ICE'!I13*1000</f>
        <v>21161.60762227988</v>
      </c>
      <c r="I78" s="239">
        <f>I15/'Población e ICE'!J13*1000</f>
        <v>26448.241785808958</v>
      </c>
      <c r="J78" s="239">
        <f>J15/'Población e ICE'!K13*1000</f>
        <v>28664.931636665806</v>
      </c>
      <c r="K78" s="239">
        <f>K15/'Población e ICE'!L13*1000</f>
        <v>42114.039394884065</v>
      </c>
      <c r="L78" s="239">
        <f>L15/'Población e ICE'!M13*1000</f>
        <v>36848.552068452511</v>
      </c>
      <c r="M78" s="239">
        <f>M15/'Población e ICE'!N13*1000</f>
        <v>47642.519600524953</v>
      </c>
      <c r="N78" s="239">
        <f>N15/'Población e ICE'!O13*1000</f>
        <v>54995.676792150793</v>
      </c>
      <c r="O78" s="240">
        <f>O15/'Población e ICE'!P13*1000</f>
        <v>53630.246587082132</v>
      </c>
      <c r="P78" s="240">
        <f>P15/'Población e ICE'!Q13*1000</f>
        <v>50907.591465175217</v>
      </c>
      <c r="Q78" s="240">
        <f>Q15/'Población e ICE'!R13*1000</f>
        <v>59205.65639352244</v>
      </c>
      <c r="R78" s="240">
        <f>R15/'Población e ICE'!S13*1000</f>
        <v>64621.734399525863</v>
      </c>
      <c r="S78" s="240">
        <f>S15/'Población e ICE'!T13*1000</f>
        <v>65385.82522938928</v>
      </c>
      <c r="T78" s="239">
        <f>T15/'Población e ICE'!U13*1000</f>
        <v>70236.591901646956</v>
      </c>
      <c r="U78" s="239">
        <f>(U15/'Población e ICE'!V13)*1000</f>
        <v>75255.363301389603</v>
      </c>
      <c r="V78" s="239">
        <f>(V15/'Población e ICE'!W13)*1000</f>
        <v>72819.293265803193</v>
      </c>
      <c r="W78" s="239">
        <f>(W15/'Población e ICE'!X13)*1000</f>
        <v>67244.364013676153</v>
      </c>
    </row>
    <row r="79" spans="2:23">
      <c r="B79" s="237" t="s">
        <v>608</v>
      </c>
      <c r="C79" s="472">
        <v>0</v>
      </c>
      <c r="D79" s="472">
        <v>0</v>
      </c>
      <c r="E79" s="472">
        <v>0</v>
      </c>
      <c r="F79" s="472">
        <v>0</v>
      </c>
      <c r="G79" s="472">
        <v>0</v>
      </c>
      <c r="H79" s="472">
        <v>0</v>
      </c>
      <c r="I79" s="472">
        <v>0</v>
      </c>
      <c r="J79" s="472">
        <v>0</v>
      </c>
      <c r="K79" s="472">
        <v>0</v>
      </c>
      <c r="L79" s="472">
        <v>0</v>
      </c>
      <c r="M79" s="472">
        <v>0</v>
      </c>
      <c r="N79" s="472">
        <v>0</v>
      </c>
      <c r="O79" s="472">
        <v>0</v>
      </c>
      <c r="P79" s="472">
        <v>0</v>
      </c>
      <c r="Q79" s="472">
        <v>0</v>
      </c>
      <c r="R79" s="472">
        <v>0</v>
      </c>
      <c r="S79" s="472">
        <v>0</v>
      </c>
      <c r="T79" s="472">
        <v>0</v>
      </c>
      <c r="U79" s="239">
        <f>(U16/'Población e ICE'!V14)*1000</f>
        <v>91462.308965881108</v>
      </c>
      <c r="V79" s="239">
        <f>(V16/'Población e ICE'!W14)*1000</f>
        <v>74911.473147349927</v>
      </c>
      <c r="W79" s="239">
        <f>(W16/'Población e ICE'!X14)*1000</f>
        <v>77343.13946527557</v>
      </c>
    </row>
    <row r="80" spans="2:23">
      <c r="B80" s="237" t="s">
        <v>14</v>
      </c>
      <c r="C80" s="239">
        <f>C17/'Población e ICE'!D15*1000</f>
        <v>5789.0224878502395</v>
      </c>
      <c r="D80" s="239">
        <f>D17/'Población e ICE'!E15*1000</f>
        <v>9235.1987023519869</v>
      </c>
      <c r="E80" s="239">
        <f>E17/'Población e ICE'!F15*1000</f>
        <v>11014.038300066743</v>
      </c>
      <c r="F80" s="239">
        <f>F17/'Población e ICE'!G15*1000</f>
        <v>15331.06125095965</v>
      </c>
      <c r="G80" s="239">
        <f>G17/'Población e ICE'!H15*1000</f>
        <v>16070.278752366565</v>
      </c>
      <c r="H80" s="239">
        <f>H17/'Población e ICE'!I15*1000</f>
        <v>16588.453977862351</v>
      </c>
      <c r="I80" s="239">
        <f>I17/'Población e ICE'!J15*1000</f>
        <v>18863.966246666514</v>
      </c>
      <c r="J80" s="239">
        <f>J17/'Población e ICE'!K15*1000</f>
        <v>22685.163003155478</v>
      </c>
      <c r="K80" s="239">
        <f>K17/'Población e ICE'!L15*1000</f>
        <v>33017.422135432076</v>
      </c>
      <c r="L80" s="239">
        <f>L17/'Población e ICE'!M15*1000</f>
        <v>30476.434376565252</v>
      </c>
      <c r="M80" s="239">
        <f>M17/'Población e ICE'!N15*1000</f>
        <v>42853.389756782017</v>
      </c>
      <c r="N80" s="239">
        <f>N17/'Población e ICE'!O15*1000</f>
        <v>44660.476079680018</v>
      </c>
      <c r="O80" s="240">
        <f>O17/'Población e ICE'!P15*1000</f>
        <v>41065.995644336414</v>
      </c>
      <c r="P80" s="240">
        <f>P17/'Población e ICE'!Q15*1000</f>
        <v>45499.054677996857</v>
      </c>
      <c r="Q80" s="240">
        <f>Q17/'Población e ICE'!R15*1000</f>
        <v>51604.919851870945</v>
      </c>
      <c r="R80" s="240">
        <f>R17/'Población e ICE'!S15*1000</f>
        <v>51997.591683185099</v>
      </c>
      <c r="S80" s="240">
        <f>S17/'Población e ICE'!T15*1000</f>
        <v>56850.893844133505</v>
      </c>
      <c r="T80" s="239">
        <f>T17/'Población e ICE'!U15*1000</f>
        <v>53773.399457042535</v>
      </c>
      <c r="U80" s="239">
        <f>(U17/'Población e ICE'!V15)*1000</f>
        <v>57822.255889732791</v>
      </c>
      <c r="V80" s="239">
        <f>(V17/'Población e ICE'!W15)*1000</f>
        <v>52222.145752589415</v>
      </c>
      <c r="W80" s="239">
        <f>(W17/'Población e ICE'!X15)*1000</f>
        <v>51239.120310788399</v>
      </c>
    </row>
    <row r="81" spans="2:23">
      <c r="B81" s="237" t="s">
        <v>15</v>
      </c>
      <c r="C81" s="239">
        <f>C18/'Población e ICE'!D16*1000</f>
        <v>14695.100660338976</v>
      </c>
      <c r="D81" s="239">
        <f>D18/'Población e ICE'!E16*1000</f>
        <v>13722.778821708855</v>
      </c>
      <c r="E81" s="239">
        <f>E18/'Población e ICE'!F16*1000</f>
        <v>18190.831426375291</v>
      </c>
      <c r="F81" s="239">
        <f>F18/'Población e ICE'!G16*1000</f>
        <v>22209.078560851467</v>
      </c>
      <c r="G81" s="239">
        <f>G18/'Población e ICE'!H16*1000</f>
        <v>22563.601717175123</v>
      </c>
      <c r="H81" s="239">
        <f>H18/'Población e ICE'!I16*1000</f>
        <v>19126.578061951201</v>
      </c>
      <c r="I81" s="239">
        <f>I18/'Población e ICE'!J16*1000</f>
        <v>23817.942114167905</v>
      </c>
      <c r="J81" s="239">
        <f>J18/'Población e ICE'!K16*1000</f>
        <v>38217.069951323909</v>
      </c>
      <c r="K81" s="239">
        <f>K18/'Población e ICE'!L16*1000</f>
        <v>42629.370466236083</v>
      </c>
      <c r="L81" s="239">
        <f>L18/'Población e ICE'!M16*1000</f>
        <v>46366.393314005225</v>
      </c>
      <c r="M81" s="239">
        <f>M18/'Población e ICE'!N16*1000</f>
        <v>57013.348486781164</v>
      </c>
      <c r="N81" s="239">
        <f>N18/'Población e ICE'!O16*1000</f>
        <v>72873.332544373785</v>
      </c>
      <c r="O81" s="240">
        <f>O18/'Población e ICE'!P16*1000</f>
        <v>78408.648633033547</v>
      </c>
      <c r="P81" s="240">
        <f>P18/'Población e ICE'!Q16*1000</f>
        <v>75867.477019165904</v>
      </c>
      <c r="Q81" s="240">
        <f>Q18/'Población e ICE'!R16*1000</f>
        <v>89542.919084267967</v>
      </c>
      <c r="R81" s="240">
        <f>R18/'Población e ICE'!S16*1000</f>
        <v>101911.00391237179</v>
      </c>
      <c r="S81" s="240">
        <f>S18/'Población e ICE'!T16*1000</f>
        <v>109728.73931538023</v>
      </c>
      <c r="T81" s="239">
        <f>T18/'Población e ICE'!U16*1000</f>
        <v>110882.46889417028</v>
      </c>
      <c r="U81" s="239">
        <f>(U18/'Población e ICE'!V16)*1000</f>
        <v>119194.056341242</v>
      </c>
      <c r="V81" s="239">
        <f>(V18/'Población e ICE'!W16)*1000</f>
        <v>116500.9153708361</v>
      </c>
      <c r="W81" s="239">
        <f>(W18/'Población e ICE'!X16)*1000</f>
        <v>118436.78277040414</v>
      </c>
    </row>
    <row r="82" spans="2:23">
      <c r="B82" s="237" t="s">
        <v>16</v>
      </c>
      <c r="C82" s="472">
        <v>0</v>
      </c>
      <c r="D82" s="472">
        <v>0</v>
      </c>
      <c r="E82" s="472">
        <v>0</v>
      </c>
      <c r="F82" s="472">
        <v>0</v>
      </c>
      <c r="G82" s="472">
        <v>0</v>
      </c>
      <c r="H82" s="472">
        <v>0</v>
      </c>
      <c r="I82" s="472">
        <v>0</v>
      </c>
      <c r="J82" s="239">
        <f>J19/'Población e ICE'!K17*1000</f>
        <v>36965.498351267379</v>
      </c>
      <c r="K82" s="239">
        <f>K19/'Población e ICE'!L17*1000</f>
        <v>62861.473513550503</v>
      </c>
      <c r="L82" s="239">
        <f>L19/'Población e ICE'!M17*1000</f>
        <v>60717.033297585731</v>
      </c>
      <c r="M82" s="239">
        <f>M19/'Población e ICE'!N17*1000</f>
        <v>84232.859017842056</v>
      </c>
      <c r="N82" s="239">
        <f>N19/'Población e ICE'!O17*1000</f>
        <v>100859.85160545542</v>
      </c>
      <c r="O82" s="240">
        <f>O19/'Población e ICE'!P17*1000</f>
        <v>107293.02786644855</v>
      </c>
      <c r="P82" s="240">
        <f>P19/'Población e ICE'!Q17*1000</f>
        <v>99234.428979601216</v>
      </c>
      <c r="Q82" s="240">
        <f>Q19/'Población e ICE'!R17*1000</f>
        <v>112832.75646218425</v>
      </c>
      <c r="R82" s="240">
        <f>R19/'Población e ICE'!S17*1000</f>
        <v>130172.88939935128</v>
      </c>
      <c r="S82" s="240">
        <f>S19/'Población e ICE'!T17*1000</f>
        <v>118355.14802016597</v>
      </c>
      <c r="T82" s="239">
        <f>T19/'Población e ICE'!U17*1000</f>
        <v>122256.29091997456</v>
      </c>
      <c r="U82" s="239">
        <f>(U19/'Población e ICE'!V17)*1000</f>
        <v>130890.6306936068</v>
      </c>
      <c r="V82" s="239">
        <f>(V19/'Población e ICE'!W17)*1000</f>
        <v>103242.77354097109</v>
      </c>
      <c r="W82" s="239">
        <f>(W19/'Población e ICE'!X17)*1000</f>
        <v>123406.47788964685</v>
      </c>
    </row>
    <row r="83" spans="2:23">
      <c r="B83" s="237" t="s">
        <v>17</v>
      </c>
      <c r="C83" s="239">
        <f>C20/'Población e ICE'!D18*1000</f>
        <v>14250.241452491455</v>
      </c>
      <c r="D83" s="239">
        <f>D20/'Población e ICE'!E18*1000</f>
        <v>14699.277760193365</v>
      </c>
      <c r="E83" s="239">
        <f>E20/'Población e ICE'!F18*1000</f>
        <v>15938.49135485572</v>
      </c>
      <c r="F83" s="239">
        <f>F20/'Población e ICE'!G18*1000</f>
        <v>20920.229182460764</v>
      </c>
      <c r="G83" s="239">
        <f>G20/'Población e ICE'!H18*1000</f>
        <v>18016.757734019186</v>
      </c>
      <c r="H83" s="239">
        <f>H20/'Población e ICE'!I18*1000</f>
        <v>27268.136955813326</v>
      </c>
      <c r="I83" s="239">
        <f>I20/'Población e ICE'!J18*1000</f>
        <v>36542.139700110114</v>
      </c>
      <c r="J83" s="239">
        <f>J20/'Población e ICE'!K18*1000</f>
        <v>58231.739979971848</v>
      </c>
      <c r="K83" s="239">
        <f>K20/'Población e ICE'!L18*1000</f>
        <v>83012.989971524075</v>
      </c>
      <c r="L83" s="239">
        <f>L20/'Población e ICE'!M18*1000</f>
        <v>68917.23353649654</v>
      </c>
      <c r="M83" s="239">
        <f>M20/'Población e ICE'!N18*1000</f>
        <v>75764.153753026636</v>
      </c>
      <c r="N83" s="239">
        <f>N20/'Población e ICE'!O18*1000</f>
        <v>78465.432983488834</v>
      </c>
      <c r="O83" s="240">
        <f>O20/'Población e ICE'!P18*1000</f>
        <v>71357.005409334844</v>
      </c>
      <c r="P83" s="240">
        <f>P20/'Población e ICE'!Q18*1000</f>
        <v>87772.896063654262</v>
      </c>
      <c r="Q83" s="240">
        <f>Q20/'Población e ICE'!R18*1000</f>
        <v>103423.18401823923</v>
      </c>
      <c r="R83" s="240">
        <f>R20/'Población e ICE'!S18*1000</f>
        <v>92327.295578542544</v>
      </c>
      <c r="S83" s="240">
        <f>S20/'Población e ICE'!T18*1000</f>
        <v>100856.69371324952</v>
      </c>
      <c r="T83" s="239">
        <f>T20/'Población e ICE'!U18*1000</f>
        <v>99266.091676278957</v>
      </c>
      <c r="U83" s="239">
        <f>(U20/'Población e ICE'!V18)*1000</f>
        <v>99905.58236400802</v>
      </c>
      <c r="V83" s="239">
        <f>(V20/'Población e ICE'!W18)*1000</f>
        <v>89385.936237996939</v>
      </c>
      <c r="W83" s="239">
        <f>(W20/'Población e ICE'!X18)*1000</f>
        <v>101228.82014213705</v>
      </c>
    </row>
    <row r="84" spans="2:23" ht="14.25" customHeight="1">
      <c r="B84" s="237" t="s">
        <v>84</v>
      </c>
      <c r="C84" s="239">
        <f>C21/'Población e ICE'!D19*1000</f>
        <v>96951.509018268451</v>
      </c>
      <c r="D84" s="239">
        <f>D21/'Población e ICE'!E19*1000</f>
        <v>102472.35030471093</v>
      </c>
      <c r="E84" s="239">
        <f>E21/'Población e ICE'!F19*1000</f>
        <v>100383.6581182011</v>
      </c>
      <c r="F84" s="239">
        <f>F21/'Población e ICE'!G19*1000</f>
        <v>112479.61349596072</v>
      </c>
      <c r="G84" s="239">
        <f>G21/'Población e ICE'!H19*1000</f>
        <v>116758.99050987203</v>
      </c>
      <c r="H84" s="239">
        <f>H21/'Población e ICE'!I19*1000</f>
        <v>127482.06745583002</v>
      </c>
      <c r="I84" s="239">
        <f>I21/'Población e ICE'!J19*1000</f>
        <v>152491.45119004781</v>
      </c>
      <c r="J84" s="239">
        <f>J21/'Población e ICE'!K19*1000</f>
        <v>196203.67448725124</v>
      </c>
      <c r="K84" s="239">
        <f>K21/'Población e ICE'!L19*1000</f>
        <v>189379.13083754558</v>
      </c>
      <c r="L84" s="239">
        <f>L21/'Población e ICE'!M19*1000</f>
        <v>207130.85762164104</v>
      </c>
      <c r="M84" s="239">
        <f>M21/'Población e ICE'!N19*1000</f>
        <v>290998.44933677046</v>
      </c>
      <c r="N84" s="239">
        <f>N21/'Población e ICE'!O19*1000</f>
        <v>285960.16775596997</v>
      </c>
      <c r="O84" s="240">
        <f>O21/'Población e ICE'!P19*1000</f>
        <v>324392.63612657145</v>
      </c>
      <c r="P84" s="240">
        <f>P21/'Población e ICE'!Q19*1000</f>
        <v>377150.75498327625</v>
      </c>
      <c r="Q84" s="240">
        <f>Q21/'Población e ICE'!R19*1000</f>
        <v>419863.40624609741</v>
      </c>
      <c r="R84" s="240">
        <f>R21/'Población e ICE'!S19*1000</f>
        <v>614290.21813875309</v>
      </c>
      <c r="S84" s="240">
        <f>S21/'Población e ICE'!T19*1000</f>
        <v>633055.36049799772</v>
      </c>
      <c r="T84" s="239">
        <f>T21/'Población e ICE'!U19*1000</f>
        <v>586750.03536968387</v>
      </c>
      <c r="U84" s="239">
        <f>(U21/'Población e ICE'!V19)*1000</f>
        <v>545098.6126734158</v>
      </c>
      <c r="V84" s="239">
        <f>(V21/'Población e ICE'!W19)*1000</f>
        <v>561640.19497283245</v>
      </c>
      <c r="W84" s="239">
        <f>(W21/'Población e ICE'!X19)*1000</f>
        <v>471319.88082088792</v>
      </c>
    </row>
    <row r="85" spans="2:23">
      <c r="B85" s="237" t="s">
        <v>19</v>
      </c>
      <c r="C85" s="239">
        <f>C22/'Población e ICE'!D20*1000</f>
        <v>44267.04586082491</v>
      </c>
      <c r="D85" s="239">
        <f>D22/'Población e ICE'!E20*1000</f>
        <v>94977.000406840161</v>
      </c>
      <c r="E85" s="239">
        <f>E22/'Población e ICE'!F20*1000</f>
        <v>77114.536295058861</v>
      </c>
      <c r="F85" s="239">
        <f>F22/'Población e ICE'!G20*1000</f>
        <v>83001.550860435542</v>
      </c>
      <c r="G85" s="239">
        <f>G22/'Población e ICE'!H20*1000</f>
        <v>94473.576252491446</v>
      </c>
      <c r="H85" s="239">
        <f>H22/'Población e ICE'!I20*1000</f>
        <v>96202.194126354516</v>
      </c>
      <c r="I85" s="239">
        <f>I22/'Población e ICE'!J20*1000</f>
        <v>114866.037507716</v>
      </c>
      <c r="J85" s="239">
        <f>J22/'Población e ICE'!K20*1000</f>
        <v>106803.27899900255</v>
      </c>
      <c r="K85" s="239">
        <f>K22/'Población e ICE'!L20*1000</f>
        <v>129523.62554790232</v>
      </c>
      <c r="L85" s="239">
        <f>L22/'Población e ICE'!M20*1000</f>
        <v>131623.97838777793</v>
      </c>
      <c r="M85" s="239">
        <f>M22/'Población e ICE'!N20*1000</f>
        <v>186447.98951048951</v>
      </c>
      <c r="N85" s="239">
        <f>N22/'Población e ICE'!O20*1000</f>
        <v>194998.23648223971</v>
      </c>
      <c r="O85" s="240">
        <f>O22/'Población e ICE'!P20*1000</f>
        <v>230775.1813590728</v>
      </c>
      <c r="P85" s="240">
        <f>P22/'Población e ICE'!Q20*1000</f>
        <v>251923.11157831506</v>
      </c>
      <c r="Q85" s="240">
        <f>Q22/'Población e ICE'!R20*1000</f>
        <v>240964.91447419341</v>
      </c>
      <c r="R85" s="240">
        <f>R22/'Población e ICE'!S20*1000</f>
        <v>356613.07143278472</v>
      </c>
      <c r="S85" s="240">
        <f>S22/'Población e ICE'!T20*1000</f>
        <v>412757.12959665601</v>
      </c>
      <c r="T85" s="239">
        <f>T22/'Población e ICE'!U20*1000</f>
        <v>467086.43348101882</v>
      </c>
      <c r="U85" s="239">
        <f>(U22/'Población e ICE'!V20)*1000</f>
        <v>500251.59673606692</v>
      </c>
      <c r="V85" s="239">
        <f>(V22/'Población e ICE'!W20)*1000</f>
        <v>419788.97410883487</v>
      </c>
      <c r="W85" s="239">
        <f>(W22/'Población e ICE'!X20)*1000</f>
        <v>399117.42215850047</v>
      </c>
    </row>
    <row r="86" spans="2:23">
      <c r="B86" s="231"/>
      <c r="C86" s="287"/>
      <c r="D86" s="287"/>
      <c r="E86" s="287"/>
      <c r="F86" s="287"/>
      <c r="G86" s="287"/>
      <c r="H86" s="287"/>
      <c r="I86" s="287"/>
      <c r="J86" s="287"/>
      <c r="K86" s="287"/>
      <c r="L86" s="287"/>
      <c r="M86" s="287"/>
      <c r="N86" s="287"/>
      <c r="O86" s="287"/>
      <c r="P86" s="287"/>
      <c r="Q86" s="287"/>
      <c r="R86" s="287"/>
      <c r="S86" s="287"/>
      <c r="T86" s="287"/>
    </row>
    <row r="87" spans="2:23">
      <c r="B87" s="241" t="s">
        <v>21</v>
      </c>
      <c r="C87" s="242">
        <f>(C25/'Población e ICE'!D22)*1000</f>
        <v>9614.1234994633542</v>
      </c>
      <c r="D87" s="242">
        <f>(D25/'Población e ICE'!E22)*1000</f>
        <v>10773.113507579581</v>
      </c>
      <c r="E87" s="242">
        <f>(E25/'Población e ICE'!F22)*1000</f>
        <v>11616.647801154029</v>
      </c>
      <c r="F87" s="242">
        <f>(F25/'Población e ICE'!G22)*1000</f>
        <v>14826.914868326208</v>
      </c>
      <c r="G87" s="242">
        <f>(G25/'Población e ICE'!H22)*1000</f>
        <v>15175.691657095698</v>
      </c>
      <c r="H87" s="242">
        <f>(H25/'Población e ICE'!I22)*1000</f>
        <v>17369.761051732061</v>
      </c>
      <c r="I87" s="242">
        <f>(I25/'Población e ICE'!J22)*1000</f>
        <v>20736.260826339472</v>
      </c>
      <c r="J87" s="242">
        <f>(J25/'Población e ICE'!K22)*1000</f>
        <v>27684.4372602447</v>
      </c>
      <c r="K87" s="242">
        <f>(K25/'Población e ICE'!L22)*1000</f>
        <v>32659.867160142261</v>
      </c>
      <c r="L87" s="242">
        <f>(L25/'Población e ICE'!M22)*1000</f>
        <v>32320.426300464129</v>
      </c>
      <c r="M87" s="242">
        <f>(M25/'Población e ICE'!N22)*1000</f>
        <v>41273.517243002112</v>
      </c>
      <c r="N87" s="242">
        <f>(N25/'Población e ICE'!O22)*1000</f>
        <v>44751.841130883717</v>
      </c>
      <c r="O87" s="242">
        <f>(O25/'Población e ICE'!P22)*1000</f>
        <v>45105.996728803053</v>
      </c>
      <c r="P87" s="242">
        <f>(P25/'Población e ICE'!Q22)*1000</f>
        <v>48455.806137494415</v>
      </c>
      <c r="Q87" s="242">
        <f>(Q25/'Población e ICE'!R22)*1000</f>
        <v>53082.168006395485</v>
      </c>
      <c r="R87" s="242">
        <f>(R25/'Población e ICE'!S22)*1000</f>
        <v>59624.872689145959</v>
      </c>
      <c r="S87" s="242">
        <f>(S25/'Población e ICE'!T22)*1000</f>
        <v>61121.114053211459</v>
      </c>
      <c r="T87" s="242">
        <f>(T25/'Población e ICE'!U22)*1000</f>
        <v>59078.090270249078</v>
      </c>
      <c r="U87" s="242">
        <f>(U25/'Población e ICE'!V22)*1000</f>
        <v>63014.685656979018</v>
      </c>
      <c r="V87" s="242">
        <f>(V25/'Población e ICE'!W22)*1000</f>
        <v>56371.343040582658</v>
      </c>
      <c r="W87" s="341">
        <f>(W25/'Población e ICE'!X22)*1000</f>
        <v>58111.792073354882</v>
      </c>
    </row>
    <row r="88" spans="2:23">
      <c r="B88" s="210" t="s">
        <v>848</v>
      </c>
      <c r="C88" s="210"/>
      <c r="D88" s="210"/>
      <c r="E88" s="304"/>
      <c r="F88" s="304"/>
      <c r="G88" s="304"/>
      <c r="H88" s="262"/>
      <c r="I88" s="262"/>
      <c r="J88" s="262"/>
      <c r="K88" s="305"/>
      <c r="L88" s="306"/>
      <c r="M88" s="271"/>
    </row>
    <row r="89" spans="2:23">
      <c r="B89" s="210"/>
      <c r="C89" s="210"/>
      <c r="D89" s="210"/>
      <c r="E89" s="304"/>
      <c r="F89" s="304"/>
      <c r="G89" s="304"/>
      <c r="H89" s="262"/>
      <c r="I89" s="262"/>
      <c r="J89" s="262"/>
      <c r="K89" s="305"/>
      <c r="L89" s="306"/>
      <c r="M89" s="271"/>
    </row>
    <row r="108" spans="3:13">
      <c r="C108" s="259"/>
      <c r="D108" s="259"/>
      <c r="E108" s="259"/>
      <c r="F108" s="259"/>
      <c r="G108" s="259"/>
      <c r="H108" s="259"/>
      <c r="I108" s="259"/>
      <c r="J108" s="259"/>
      <c r="K108" s="259"/>
      <c r="L108" s="206"/>
      <c r="M108" s="259"/>
    </row>
    <row r="109" spans="3:13">
      <c r="C109" s="259"/>
      <c r="D109" s="259"/>
      <c r="E109" s="259"/>
      <c r="F109" s="259"/>
      <c r="G109" s="259"/>
      <c r="H109" s="259"/>
      <c r="I109" s="259"/>
      <c r="J109" s="259"/>
      <c r="K109" s="259"/>
      <c r="L109" s="259"/>
      <c r="M109" s="259"/>
    </row>
    <row r="110" spans="3:13">
      <c r="C110" s="259"/>
      <c r="D110" s="259"/>
      <c r="E110" s="259"/>
      <c r="F110" s="259"/>
      <c r="G110" s="259"/>
      <c r="H110" s="259"/>
      <c r="I110" s="259"/>
      <c r="J110" s="259"/>
      <c r="K110" s="259"/>
      <c r="L110" s="259"/>
      <c r="M110" s="259"/>
    </row>
    <row r="111" spans="3:13">
      <c r="C111" s="259"/>
      <c r="D111" s="259"/>
      <c r="E111" s="259"/>
      <c r="F111" s="259"/>
      <c r="G111" s="259"/>
      <c r="H111" s="259"/>
      <c r="I111" s="259"/>
      <c r="J111" s="259"/>
      <c r="K111" s="259"/>
      <c r="L111" s="259"/>
      <c r="M111" s="259"/>
    </row>
    <row r="112" spans="3:13">
      <c r="C112" s="259"/>
      <c r="D112" s="259"/>
      <c r="E112" s="259"/>
      <c r="F112" s="259"/>
      <c r="G112" s="259"/>
      <c r="H112" s="259"/>
      <c r="I112" s="259"/>
      <c r="J112" s="259"/>
      <c r="K112" s="259"/>
      <c r="L112" s="259"/>
      <c r="M112" s="259"/>
    </row>
    <row r="113" spans="3:13">
      <c r="C113" s="259"/>
      <c r="D113" s="259"/>
      <c r="E113" s="259"/>
      <c r="F113" s="259"/>
      <c r="G113" s="259"/>
      <c r="H113" s="259"/>
      <c r="I113" s="259"/>
      <c r="J113" s="259"/>
      <c r="K113" s="259"/>
      <c r="L113" s="259"/>
      <c r="M113" s="259"/>
    </row>
    <row r="114" spans="3:13">
      <c r="C114" s="307"/>
      <c r="D114" s="307"/>
      <c r="E114" s="307"/>
      <c r="F114" s="307"/>
      <c r="G114" s="307"/>
      <c r="H114" s="307"/>
      <c r="I114" s="307"/>
      <c r="J114" s="307"/>
      <c r="K114" s="307"/>
      <c r="L114" s="307"/>
      <c r="M114" s="307"/>
    </row>
    <row r="115" spans="3:13">
      <c r="C115" s="308"/>
      <c r="D115" s="308"/>
      <c r="E115" s="308"/>
      <c r="F115" s="308"/>
      <c r="G115" s="308"/>
      <c r="H115" s="308"/>
      <c r="I115" s="308"/>
      <c r="J115" s="308"/>
      <c r="K115" s="308"/>
      <c r="L115" s="308"/>
      <c r="M115" s="308"/>
    </row>
    <row r="116" spans="3:13">
      <c r="C116" s="308"/>
      <c r="D116" s="308"/>
      <c r="E116" s="308"/>
      <c r="F116" s="308"/>
      <c r="G116" s="308"/>
      <c r="H116" s="308"/>
      <c r="I116" s="308"/>
      <c r="J116" s="308"/>
      <c r="K116" s="308"/>
      <c r="L116" s="308"/>
      <c r="M116" s="308"/>
    </row>
    <row r="117" spans="3:13">
      <c r="C117" s="308"/>
      <c r="D117" s="308"/>
      <c r="E117" s="308"/>
      <c r="F117" s="308"/>
      <c r="G117" s="308"/>
      <c r="H117" s="308"/>
      <c r="I117" s="308"/>
      <c r="J117" s="308"/>
      <c r="K117" s="308"/>
      <c r="L117" s="308"/>
      <c r="M117" s="308"/>
    </row>
    <row r="118" spans="3:13">
      <c r="C118" s="308"/>
      <c r="D118" s="308"/>
      <c r="E118" s="308"/>
      <c r="F118" s="308"/>
      <c r="G118" s="308"/>
      <c r="H118" s="308"/>
      <c r="I118" s="308"/>
      <c r="J118" s="308"/>
      <c r="K118" s="308"/>
      <c r="L118" s="308"/>
      <c r="M118" s="308"/>
    </row>
  </sheetData>
  <phoneticPr fontId="14" type="noConversion"/>
  <hyperlinks>
    <hyperlink ref="O4" location="'Indice Regiones'!A1" display="&lt; Volver &gt;" xr:uid="{00000000-0004-0000-0C00-000000000000}"/>
    <hyperlink ref="O38" location="'Indice Regiones'!A1" display="&lt; Volver &gt;" xr:uid="{00000000-0004-0000-0C00-000001000000}"/>
    <hyperlink ref="O67" location="'Indice Regiones'!A1" display="&lt; Volver &gt;" xr:uid="{00000000-0004-0000-0C00-000002000000}"/>
  </hyperlinks>
  <pageMargins left="0.75" right="0.75" top="1" bottom="1" header="0" footer="0"/>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W120"/>
  <sheetViews>
    <sheetView showGridLines="0" zoomScale="90" zoomScaleNormal="90" workbookViewId="0">
      <selection activeCell="B116" sqref="B116"/>
    </sheetView>
  </sheetViews>
  <sheetFormatPr baseColWidth="10" defaultRowHeight="12.75"/>
  <cols>
    <col min="1" max="1" width="3.7109375" style="227" customWidth="1"/>
    <col min="2" max="2" width="16.28515625" style="227" customWidth="1"/>
    <col min="3" max="3" width="11.42578125" style="227" customWidth="1"/>
    <col min="4" max="12" width="11.42578125" style="227"/>
    <col min="13" max="13" width="11.7109375" style="227" customWidth="1"/>
    <col min="14" max="14" width="11.85546875" style="227" customWidth="1"/>
    <col min="15" max="15" width="11.42578125" style="227"/>
    <col min="16" max="19" width="11.42578125" style="289"/>
    <col min="20" max="16384" width="11.42578125" style="227"/>
  </cols>
  <sheetData>
    <row r="1" spans="2:23">
      <c r="B1" s="212" t="s">
        <v>181</v>
      </c>
      <c r="C1" s="217"/>
      <c r="D1" s="217"/>
      <c r="E1" s="217"/>
      <c r="F1" s="217"/>
      <c r="G1" s="217"/>
      <c r="H1" s="217"/>
      <c r="I1" s="217"/>
      <c r="J1" s="217"/>
      <c r="K1" s="217"/>
      <c r="L1" s="217"/>
      <c r="M1" s="217"/>
    </row>
    <row r="2" spans="2:23">
      <c r="B2" s="309" t="s">
        <v>132</v>
      </c>
      <c r="C2" s="245"/>
      <c r="D2" s="245"/>
      <c r="E2" s="245"/>
      <c r="F2" s="217"/>
      <c r="G2" s="217"/>
      <c r="H2" s="217"/>
      <c r="I2" s="217"/>
      <c r="J2" s="217"/>
      <c r="K2" s="217"/>
      <c r="L2" s="217"/>
      <c r="M2" s="217"/>
    </row>
    <row r="3" spans="2:23">
      <c r="B3" s="212" t="s">
        <v>133</v>
      </c>
      <c r="C3" s="217"/>
      <c r="D3" s="217"/>
      <c r="E3" s="217"/>
      <c r="F3" s="217"/>
      <c r="G3" s="217"/>
      <c r="H3" s="211"/>
      <c r="I3" s="217"/>
      <c r="J3" s="217"/>
      <c r="K3" s="217"/>
      <c r="L3" s="217"/>
      <c r="O3" s="106" t="s">
        <v>185</v>
      </c>
    </row>
    <row r="4" spans="2:23">
      <c r="B4" s="211"/>
      <c r="C4" s="217"/>
      <c r="D4" s="217"/>
      <c r="E4" s="217"/>
      <c r="F4" s="217"/>
      <c r="G4" s="217"/>
      <c r="H4" s="217"/>
      <c r="I4" s="217"/>
      <c r="J4" s="217"/>
      <c r="K4" s="217"/>
      <c r="L4" s="217"/>
      <c r="M4" s="217"/>
    </row>
    <row r="5" spans="2:23">
      <c r="B5" s="233" t="s">
        <v>3</v>
      </c>
      <c r="C5" s="234">
        <v>2001</v>
      </c>
      <c r="D5" s="234">
        <v>2002</v>
      </c>
      <c r="E5" s="235">
        <v>2003</v>
      </c>
      <c r="F5" s="235">
        <v>2004</v>
      </c>
      <c r="G5" s="235">
        <v>2005</v>
      </c>
      <c r="H5" s="235">
        <v>2006</v>
      </c>
      <c r="I5" s="235">
        <v>2007</v>
      </c>
      <c r="J5" s="235">
        <v>2008</v>
      </c>
      <c r="K5" s="234">
        <v>2009</v>
      </c>
      <c r="L5" s="234">
        <v>2010</v>
      </c>
      <c r="M5" s="234">
        <v>2011</v>
      </c>
      <c r="N5" s="234">
        <v>2012</v>
      </c>
      <c r="O5" s="235">
        <v>2013</v>
      </c>
      <c r="P5" s="235">
        <v>2014</v>
      </c>
      <c r="Q5" s="234">
        <v>2015</v>
      </c>
      <c r="R5" s="234">
        <v>2016</v>
      </c>
      <c r="S5" s="234">
        <v>2017</v>
      </c>
      <c r="T5" s="234">
        <v>2018</v>
      </c>
      <c r="U5" s="234">
        <v>2019</v>
      </c>
      <c r="V5" s="234">
        <v>2020</v>
      </c>
      <c r="W5" s="340">
        <v>2021</v>
      </c>
    </row>
    <row r="6" spans="2:23">
      <c r="B6" s="237" t="s">
        <v>4</v>
      </c>
      <c r="C6" s="286">
        <v>0</v>
      </c>
      <c r="D6" s="286">
        <v>0</v>
      </c>
      <c r="E6" s="286">
        <v>0</v>
      </c>
      <c r="F6" s="286">
        <v>0</v>
      </c>
      <c r="G6" s="286">
        <v>0</v>
      </c>
      <c r="H6" s="286">
        <v>0</v>
      </c>
      <c r="I6" s="286">
        <v>0</v>
      </c>
      <c r="J6" s="239">
        <v>4752397</v>
      </c>
      <c r="K6" s="239">
        <v>14341905</v>
      </c>
      <c r="L6" s="239">
        <v>2422426</v>
      </c>
      <c r="M6" s="239">
        <v>4406538</v>
      </c>
      <c r="N6" s="239">
        <v>4630377</v>
      </c>
      <c r="O6" s="240">
        <v>770547.08600000001</v>
      </c>
      <c r="P6" s="240">
        <v>1942984</v>
      </c>
      <c r="Q6" s="286">
        <v>0</v>
      </c>
      <c r="R6" s="286">
        <v>0</v>
      </c>
      <c r="S6" s="286">
        <v>0</v>
      </c>
      <c r="T6" s="239">
        <v>4367</v>
      </c>
      <c r="U6" s="239">
        <v>5400</v>
      </c>
      <c r="V6" s="239">
        <v>754064.35699999996</v>
      </c>
      <c r="W6" s="239">
        <v>150919</v>
      </c>
    </row>
    <row r="7" spans="2:23">
      <c r="B7" s="237" t="s">
        <v>6</v>
      </c>
      <c r="C7" s="239">
        <v>5719553</v>
      </c>
      <c r="D7" s="239">
        <v>9044702</v>
      </c>
      <c r="E7" s="239">
        <v>5970408</v>
      </c>
      <c r="F7" s="239">
        <v>243719</v>
      </c>
      <c r="G7" s="239">
        <v>9085290</v>
      </c>
      <c r="H7" s="239">
        <v>2236380</v>
      </c>
      <c r="I7" s="239">
        <v>11264456</v>
      </c>
      <c r="J7" s="239">
        <v>3654821</v>
      </c>
      <c r="K7" s="239">
        <v>5766745</v>
      </c>
      <c r="L7" s="239">
        <v>10999629</v>
      </c>
      <c r="M7" s="239">
        <v>10276236</v>
      </c>
      <c r="N7" s="239">
        <v>6330299</v>
      </c>
      <c r="O7" s="240">
        <v>5651810.9060000004</v>
      </c>
      <c r="P7" s="240">
        <v>5211021</v>
      </c>
      <c r="Q7" s="240">
        <v>1878372.3740000001</v>
      </c>
      <c r="R7" s="240">
        <v>1950396.1165048543</v>
      </c>
      <c r="S7" s="240">
        <v>6442026</v>
      </c>
      <c r="T7" s="239">
        <v>19210020</v>
      </c>
      <c r="U7" s="239">
        <v>30952441</v>
      </c>
      <c r="V7" s="239">
        <v>38223427.939000003</v>
      </c>
      <c r="W7" s="286">
        <v>0</v>
      </c>
    </row>
    <row r="8" spans="2:23">
      <c r="B8" s="237" t="s">
        <v>7</v>
      </c>
      <c r="C8" s="239">
        <v>5853572</v>
      </c>
      <c r="D8" s="239">
        <v>6641233</v>
      </c>
      <c r="E8" s="239">
        <v>7192169</v>
      </c>
      <c r="F8" s="239">
        <v>4150108</v>
      </c>
      <c r="G8" s="239">
        <v>6719988</v>
      </c>
      <c r="H8" s="239">
        <v>4176644</v>
      </c>
      <c r="I8" s="239">
        <v>5846159</v>
      </c>
      <c r="J8" s="239">
        <v>7966367</v>
      </c>
      <c r="K8" s="239">
        <v>12674085</v>
      </c>
      <c r="L8" s="239">
        <v>9924517</v>
      </c>
      <c r="M8" s="239">
        <v>14744117</v>
      </c>
      <c r="N8" s="239">
        <v>26222677</v>
      </c>
      <c r="O8" s="240">
        <v>14411142.171</v>
      </c>
      <c r="P8" s="240">
        <v>4988295.2419999996</v>
      </c>
      <c r="Q8" s="240">
        <v>18703472.238000002</v>
      </c>
      <c r="R8" s="240">
        <v>30926809.737864077</v>
      </c>
      <c r="S8" s="240">
        <v>59292416</v>
      </c>
      <c r="T8" s="239">
        <v>30412131.545000002</v>
      </c>
      <c r="U8" s="239">
        <v>23069681</v>
      </c>
      <c r="V8" s="239">
        <v>6610065</v>
      </c>
      <c r="W8" s="239">
        <v>744236</v>
      </c>
    </row>
    <row r="9" spans="2:23">
      <c r="B9" s="237" t="s">
        <v>8</v>
      </c>
      <c r="C9" s="239">
        <v>3538126</v>
      </c>
      <c r="D9" s="239">
        <v>2101983</v>
      </c>
      <c r="E9" s="239">
        <v>1129281</v>
      </c>
      <c r="F9" s="239">
        <v>361400</v>
      </c>
      <c r="G9" s="239">
        <v>7718604</v>
      </c>
      <c r="H9" s="239">
        <v>7497106</v>
      </c>
      <c r="I9" s="239">
        <v>5888643</v>
      </c>
      <c r="J9" s="239">
        <v>6535248</v>
      </c>
      <c r="K9" s="239">
        <v>12425627</v>
      </c>
      <c r="L9" s="239">
        <v>7206353</v>
      </c>
      <c r="M9" s="239">
        <v>14955004</v>
      </c>
      <c r="N9" s="239">
        <v>16467530</v>
      </c>
      <c r="O9" s="240">
        <v>1506051.7790000001</v>
      </c>
      <c r="P9" s="240">
        <v>4066476</v>
      </c>
      <c r="Q9" s="240">
        <v>22540852.923</v>
      </c>
      <c r="R9" s="240">
        <v>4129118.495145631</v>
      </c>
      <c r="S9" s="240">
        <v>6515000</v>
      </c>
      <c r="T9" s="239">
        <v>8242989</v>
      </c>
      <c r="U9" s="239">
        <v>11471417</v>
      </c>
      <c r="V9" s="239">
        <v>7391313.5370000005</v>
      </c>
      <c r="W9" s="239">
        <v>7117425.8210000005</v>
      </c>
    </row>
    <row r="10" spans="2:23">
      <c r="B10" s="237" t="s">
        <v>9</v>
      </c>
      <c r="C10" s="239">
        <v>9259922</v>
      </c>
      <c r="D10" s="239">
        <v>6239741</v>
      </c>
      <c r="E10" s="239">
        <v>5995839</v>
      </c>
      <c r="F10" s="239">
        <v>357410</v>
      </c>
      <c r="G10" s="239">
        <v>1676050</v>
      </c>
      <c r="H10" s="239">
        <v>5411813</v>
      </c>
      <c r="I10" s="239">
        <v>5281258</v>
      </c>
      <c r="J10" s="239">
        <v>12147005</v>
      </c>
      <c r="K10" s="239">
        <v>17612304</v>
      </c>
      <c r="L10" s="239">
        <v>6461392</v>
      </c>
      <c r="M10" s="239">
        <v>550803</v>
      </c>
      <c r="N10" s="239">
        <v>7653032</v>
      </c>
      <c r="O10" s="240">
        <v>10570935.063999999</v>
      </c>
      <c r="P10" s="240">
        <v>7719722</v>
      </c>
      <c r="Q10" s="240">
        <v>27271235.344000001</v>
      </c>
      <c r="R10" s="240">
        <v>30862034.436893202</v>
      </c>
      <c r="S10" s="240">
        <v>38439766</v>
      </c>
      <c r="T10" s="286">
        <v>33315630</v>
      </c>
      <c r="U10" s="286">
        <v>44200528</v>
      </c>
      <c r="V10" s="286">
        <v>33712703.686999999</v>
      </c>
      <c r="W10" s="286">
        <v>20607745</v>
      </c>
    </row>
    <row r="11" spans="2:23">
      <c r="B11" s="237" t="s">
        <v>10</v>
      </c>
      <c r="C11" s="239">
        <v>1390925</v>
      </c>
      <c r="D11" s="239">
        <v>1721022</v>
      </c>
      <c r="E11" s="239">
        <v>2317771</v>
      </c>
      <c r="F11" s="239">
        <v>1862327</v>
      </c>
      <c r="G11" s="239">
        <v>4618405</v>
      </c>
      <c r="H11" s="239">
        <v>1001414</v>
      </c>
      <c r="I11" s="239">
        <v>3250037</v>
      </c>
      <c r="J11" s="239">
        <v>4353557</v>
      </c>
      <c r="K11" s="239">
        <v>11405828</v>
      </c>
      <c r="L11" s="239">
        <v>8169356</v>
      </c>
      <c r="M11" s="239">
        <v>4288238.1579999998</v>
      </c>
      <c r="N11" s="239">
        <v>13448186.499</v>
      </c>
      <c r="O11" s="240">
        <v>25690700.958000001</v>
      </c>
      <c r="P11" s="240">
        <v>19177858</v>
      </c>
      <c r="Q11" s="240">
        <v>26167000</v>
      </c>
      <c r="R11" s="240">
        <v>2858411</v>
      </c>
      <c r="S11" s="240">
        <v>5036041</v>
      </c>
      <c r="T11" s="286">
        <v>0</v>
      </c>
      <c r="U11" s="286">
        <v>0</v>
      </c>
      <c r="V11" s="286">
        <v>0</v>
      </c>
      <c r="W11" s="286">
        <v>3137101</v>
      </c>
    </row>
    <row r="12" spans="2:23">
      <c r="B12" s="237" t="s">
        <v>48</v>
      </c>
      <c r="C12" s="239">
        <v>9748005</v>
      </c>
      <c r="D12" s="239">
        <v>15385426</v>
      </c>
      <c r="E12" s="239">
        <v>2060400</v>
      </c>
      <c r="F12" s="239">
        <v>3511334</v>
      </c>
      <c r="G12" s="239">
        <v>6490501</v>
      </c>
      <c r="H12" s="239">
        <v>15483151</v>
      </c>
      <c r="I12" s="239">
        <v>1526676</v>
      </c>
      <c r="J12" s="239">
        <v>2619763</v>
      </c>
      <c r="K12" s="239">
        <v>14336571</v>
      </c>
      <c r="L12" s="239">
        <v>2625040</v>
      </c>
      <c r="M12" s="239">
        <v>6570891</v>
      </c>
      <c r="N12" s="239">
        <v>4318087</v>
      </c>
      <c r="O12" s="240">
        <v>8470045.563000001</v>
      </c>
      <c r="P12" s="240">
        <v>3926474</v>
      </c>
      <c r="Q12" s="240">
        <v>4367471.0600000005</v>
      </c>
      <c r="R12" s="240">
        <v>20185866.058252428</v>
      </c>
      <c r="S12" s="240">
        <v>13954000</v>
      </c>
      <c r="T12" s="239">
        <v>16209578</v>
      </c>
      <c r="U12" s="239">
        <v>14338</v>
      </c>
      <c r="V12" s="239">
        <v>694557</v>
      </c>
      <c r="W12" s="239">
        <v>46738833</v>
      </c>
    </row>
    <row r="13" spans="2:23">
      <c r="B13" s="237" t="s">
        <v>12</v>
      </c>
      <c r="C13" s="239">
        <v>6313687</v>
      </c>
      <c r="D13" s="239">
        <v>4561312</v>
      </c>
      <c r="E13" s="239">
        <v>747517</v>
      </c>
      <c r="F13" s="239">
        <v>833430</v>
      </c>
      <c r="G13" s="239">
        <v>339618</v>
      </c>
      <c r="H13" s="239">
        <v>910691</v>
      </c>
      <c r="I13" s="239">
        <v>3082350</v>
      </c>
      <c r="J13" s="239">
        <v>10348739</v>
      </c>
      <c r="K13" s="239">
        <v>14240473</v>
      </c>
      <c r="L13" s="239">
        <v>13469847</v>
      </c>
      <c r="M13" s="239">
        <v>8332797</v>
      </c>
      <c r="N13" s="239">
        <v>16202497</v>
      </c>
      <c r="O13" s="240">
        <v>145207.06699999998</v>
      </c>
      <c r="P13" s="240">
        <v>8439889</v>
      </c>
      <c r="Q13" s="240">
        <v>971226.19099999999</v>
      </c>
      <c r="R13" s="240">
        <v>4301095.1456310675</v>
      </c>
      <c r="S13" s="240">
        <v>12217000</v>
      </c>
      <c r="T13" s="239">
        <v>7561851.7129999995</v>
      </c>
      <c r="U13" s="239">
        <v>26994109</v>
      </c>
      <c r="V13" s="239">
        <v>768902.33199999994</v>
      </c>
      <c r="W13" s="239">
        <v>308425.87400000001</v>
      </c>
    </row>
    <row r="14" spans="2:23">
      <c r="B14" s="237" t="s">
        <v>13</v>
      </c>
      <c r="C14" s="239">
        <v>4797667</v>
      </c>
      <c r="D14" s="239">
        <v>2590471</v>
      </c>
      <c r="E14" s="239">
        <v>102285</v>
      </c>
      <c r="F14" s="239">
        <v>527871</v>
      </c>
      <c r="G14" s="239">
        <v>1042885</v>
      </c>
      <c r="H14" s="239">
        <v>2281208</v>
      </c>
      <c r="I14" s="239">
        <v>7844713</v>
      </c>
      <c r="J14" s="239">
        <v>13492590</v>
      </c>
      <c r="K14" s="239">
        <v>32507900</v>
      </c>
      <c r="L14" s="239">
        <v>21642248</v>
      </c>
      <c r="M14" s="239">
        <v>21544887</v>
      </c>
      <c r="N14" s="239">
        <v>24827897</v>
      </c>
      <c r="O14" s="240">
        <v>29689672.727000002</v>
      </c>
      <c r="P14" s="240">
        <v>20445176</v>
      </c>
      <c r="Q14" s="240">
        <v>32297404.815000001</v>
      </c>
      <c r="R14" s="240">
        <v>17282702.165048543</v>
      </c>
      <c r="S14" s="240">
        <v>39724531</v>
      </c>
      <c r="T14" s="239">
        <v>31055710</v>
      </c>
      <c r="U14" s="239">
        <v>183295515</v>
      </c>
      <c r="V14" s="239">
        <v>92411956.137999997</v>
      </c>
      <c r="W14" s="239">
        <v>55636098.267999999</v>
      </c>
    </row>
    <row r="15" spans="2:23">
      <c r="B15" s="237" t="s">
        <v>608</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86">
        <v>0</v>
      </c>
      <c r="V15" s="286">
        <v>1665428</v>
      </c>
      <c r="W15" s="286">
        <v>28470974</v>
      </c>
    </row>
    <row r="16" spans="2:23">
      <c r="B16" s="237" t="s">
        <v>14</v>
      </c>
      <c r="C16" s="239">
        <v>3145199</v>
      </c>
      <c r="D16" s="239">
        <v>2336214</v>
      </c>
      <c r="E16" s="239">
        <v>7902318</v>
      </c>
      <c r="F16" s="239">
        <v>4971184</v>
      </c>
      <c r="G16" s="239">
        <v>9233653</v>
      </c>
      <c r="H16" s="239">
        <v>15757206</v>
      </c>
      <c r="I16" s="239">
        <v>9367951</v>
      </c>
      <c r="J16" s="239">
        <v>21949465</v>
      </c>
      <c r="K16" s="239">
        <v>48785386</v>
      </c>
      <c r="L16" s="239">
        <v>10847106</v>
      </c>
      <c r="M16" s="239">
        <v>9223702</v>
      </c>
      <c r="N16" s="239">
        <v>14345265</v>
      </c>
      <c r="O16" s="240">
        <v>21192592.072999999</v>
      </c>
      <c r="P16" s="240">
        <v>11207663</v>
      </c>
      <c r="Q16" s="240">
        <v>6444530.3109999998</v>
      </c>
      <c r="R16" s="240">
        <v>7953036.737864078</v>
      </c>
      <c r="S16" s="240">
        <v>9350000</v>
      </c>
      <c r="T16" s="239">
        <v>4312644</v>
      </c>
      <c r="U16" s="239">
        <v>6061694</v>
      </c>
      <c r="V16" s="239">
        <v>16843489</v>
      </c>
      <c r="W16" s="239">
        <v>2594322</v>
      </c>
    </row>
    <row r="17" spans="2:23">
      <c r="B17" s="237" t="s">
        <v>15</v>
      </c>
      <c r="C17" s="239">
        <v>10993555</v>
      </c>
      <c r="D17" s="239">
        <v>11678787</v>
      </c>
      <c r="E17" s="239">
        <v>12961053</v>
      </c>
      <c r="F17" s="239">
        <v>10501440</v>
      </c>
      <c r="G17" s="239">
        <v>22264389</v>
      </c>
      <c r="H17" s="239">
        <v>11956783</v>
      </c>
      <c r="I17" s="239">
        <v>7685271</v>
      </c>
      <c r="J17" s="239">
        <v>5745821</v>
      </c>
      <c r="K17" s="239">
        <v>17564</v>
      </c>
      <c r="L17" s="239">
        <v>326135</v>
      </c>
      <c r="M17" s="239">
        <v>221270.272</v>
      </c>
      <c r="N17" s="239">
        <v>4825345.364000001</v>
      </c>
      <c r="O17" s="240">
        <v>11415145</v>
      </c>
      <c r="P17" s="240">
        <v>12242818</v>
      </c>
      <c r="Q17" s="240">
        <v>30167987.079</v>
      </c>
      <c r="R17" s="240">
        <v>22778552.728155341</v>
      </c>
      <c r="S17" s="240">
        <v>25311054</v>
      </c>
      <c r="T17" s="239">
        <v>71730803.143999994</v>
      </c>
      <c r="U17" s="239">
        <v>91962188</v>
      </c>
      <c r="V17" s="239">
        <v>74138996.348999992</v>
      </c>
      <c r="W17" s="239">
        <v>93246072.809999973</v>
      </c>
    </row>
    <row r="18" spans="2:23">
      <c r="B18" s="237" t="s">
        <v>16</v>
      </c>
      <c r="C18" s="286">
        <v>0</v>
      </c>
      <c r="D18" s="286">
        <v>0</v>
      </c>
      <c r="E18" s="286">
        <v>0</v>
      </c>
      <c r="F18" s="286">
        <v>0</v>
      </c>
      <c r="G18" s="286">
        <v>0</v>
      </c>
      <c r="H18" s="286">
        <v>0</v>
      </c>
      <c r="I18" s="286">
        <v>0</v>
      </c>
      <c r="J18" s="239">
        <v>745280</v>
      </c>
      <c r="K18" s="239">
        <v>8923612</v>
      </c>
      <c r="L18" s="239">
        <v>16050516</v>
      </c>
      <c r="M18" s="239">
        <v>10451610</v>
      </c>
      <c r="N18" s="239">
        <v>20470444</v>
      </c>
      <c r="O18" s="240">
        <v>30260774.590999998</v>
      </c>
      <c r="P18" s="240">
        <v>28173443</v>
      </c>
      <c r="Q18" s="240">
        <v>34130257.671000004</v>
      </c>
      <c r="R18" s="240">
        <v>18545869.339805827</v>
      </c>
      <c r="S18" s="240">
        <v>36607541</v>
      </c>
      <c r="T18" s="239">
        <v>24278364</v>
      </c>
      <c r="U18" s="239">
        <v>36934620</v>
      </c>
      <c r="V18" s="239">
        <v>23931696.199999999</v>
      </c>
      <c r="W18" s="239">
        <v>17474596.607999999</v>
      </c>
    </row>
    <row r="19" spans="2:23">
      <c r="B19" s="237" t="s">
        <v>17</v>
      </c>
      <c r="C19" s="239">
        <v>8800135</v>
      </c>
      <c r="D19" s="239">
        <v>7556440</v>
      </c>
      <c r="E19" s="239">
        <v>6654957</v>
      </c>
      <c r="F19" s="239">
        <v>1612051</v>
      </c>
      <c r="G19" s="239">
        <v>2197665</v>
      </c>
      <c r="H19" s="239">
        <v>1877045</v>
      </c>
      <c r="I19" s="239">
        <v>1064777</v>
      </c>
      <c r="J19" s="239">
        <v>6985738</v>
      </c>
      <c r="K19" s="239">
        <v>16371210</v>
      </c>
      <c r="L19" s="239">
        <v>24229762</v>
      </c>
      <c r="M19" s="239">
        <v>8989797</v>
      </c>
      <c r="N19" s="239">
        <v>11441847</v>
      </c>
      <c r="O19" s="240">
        <v>19421499.929000001</v>
      </c>
      <c r="P19" s="240">
        <v>26243256</v>
      </c>
      <c r="Q19" s="240">
        <v>23564487.044</v>
      </c>
      <c r="R19" s="240">
        <v>15563227.970873786</v>
      </c>
      <c r="S19" s="240">
        <v>11056756</v>
      </c>
      <c r="T19" s="239">
        <v>11998747.498</v>
      </c>
      <c r="U19" s="239">
        <v>39490472</v>
      </c>
      <c r="V19" s="239">
        <v>41009456.637000002</v>
      </c>
      <c r="W19" s="239">
        <v>40522587.560000002</v>
      </c>
    </row>
    <row r="20" spans="2:23">
      <c r="B20" s="237" t="s">
        <v>84</v>
      </c>
      <c r="C20" s="239">
        <v>7003936</v>
      </c>
      <c r="D20" s="239">
        <v>3660768</v>
      </c>
      <c r="E20" s="239">
        <v>4302970</v>
      </c>
      <c r="F20" s="239">
        <v>3814060</v>
      </c>
      <c r="G20" s="239">
        <v>3030911</v>
      </c>
      <c r="H20" s="239">
        <v>6761372</v>
      </c>
      <c r="I20" s="239">
        <v>7212947</v>
      </c>
      <c r="J20" s="239">
        <v>1106779</v>
      </c>
      <c r="K20" s="239">
        <v>13977060</v>
      </c>
      <c r="L20" s="239">
        <v>8861831</v>
      </c>
      <c r="M20" s="239">
        <v>1768887</v>
      </c>
      <c r="N20" s="239">
        <v>10281560</v>
      </c>
      <c r="O20" s="240">
        <v>10562063.241</v>
      </c>
      <c r="P20" s="240">
        <v>9347560</v>
      </c>
      <c r="Q20" s="240">
        <v>1881188.1749999998</v>
      </c>
      <c r="R20" s="240">
        <v>5711346.2427184461</v>
      </c>
      <c r="S20" s="240">
        <v>25050131</v>
      </c>
      <c r="T20" s="239">
        <v>1296502</v>
      </c>
      <c r="U20" s="239">
        <v>72354</v>
      </c>
      <c r="V20" s="239">
        <v>8177764</v>
      </c>
      <c r="W20" s="239">
        <v>11185971</v>
      </c>
    </row>
    <row r="21" spans="2:23">
      <c r="B21" s="237" t="s">
        <v>19</v>
      </c>
      <c r="C21" s="239">
        <v>7596253</v>
      </c>
      <c r="D21" s="239">
        <v>8069477</v>
      </c>
      <c r="E21" s="239">
        <v>5586102</v>
      </c>
      <c r="F21" s="239">
        <v>3361984</v>
      </c>
      <c r="G21" s="239">
        <v>838778</v>
      </c>
      <c r="H21" s="239">
        <v>1761849</v>
      </c>
      <c r="I21" s="239">
        <v>15900512</v>
      </c>
      <c r="J21" s="239">
        <v>14472642</v>
      </c>
      <c r="K21" s="239">
        <v>17611343</v>
      </c>
      <c r="L21" s="239">
        <v>11371532</v>
      </c>
      <c r="M21" s="239">
        <v>11259847</v>
      </c>
      <c r="N21" s="239">
        <v>15810344</v>
      </c>
      <c r="O21" s="240">
        <v>10363402.969000001</v>
      </c>
      <c r="P21" s="240">
        <v>14230868</v>
      </c>
      <c r="Q21" s="240">
        <v>44432225.828000002</v>
      </c>
      <c r="R21" s="240">
        <v>52542059.048543692</v>
      </c>
      <c r="S21" s="240">
        <v>31517791</v>
      </c>
      <c r="T21" s="239">
        <v>27573888</v>
      </c>
      <c r="U21" s="239">
        <v>18436539</v>
      </c>
      <c r="V21" s="239">
        <v>22078829.263999999</v>
      </c>
      <c r="W21" s="239">
        <v>1752007.122</v>
      </c>
    </row>
    <row r="22" spans="2:23">
      <c r="B22" s="237" t="s">
        <v>20</v>
      </c>
      <c r="C22" s="286">
        <v>0</v>
      </c>
      <c r="D22" s="286">
        <v>0</v>
      </c>
      <c r="E22" s="286">
        <v>0</v>
      </c>
      <c r="F22" s="286">
        <v>0</v>
      </c>
      <c r="G22" s="286">
        <v>0</v>
      </c>
      <c r="H22" s="286">
        <v>0</v>
      </c>
      <c r="I22" s="286">
        <v>0</v>
      </c>
      <c r="J22" s="286">
        <v>0</v>
      </c>
      <c r="K22" s="286">
        <v>0</v>
      </c>
      <c r="L22" s="286">
        <v>0</v>
      </c>
      <c r="M22" s="286">
        <v>0</v>
      </c>
      <c r="N22" s="286">
        <v>0</v>
      </c>
      <c r="O22" s="286">
        <v>0</v>
      </c>
      <c r="P22" s="286">
        <v>0</v>
      </c>
      <c r="Q22" s="286">
        <v>0</v>
      </c>
      <c r="R22" s="286">
        <v>0</v>
      </c>
      <c r="S22" s="286">
        <v>0</v>
      </c>
      <c r="T22" s="286">
        <v>0</v>
      </c>
      <c r="U22" s="286">
        <v>0</v>
      </c>
      <c r="V22" s="286">
        <v>0</v>
      </c>
      <c r="W22" s="286">
        <v>0</v>
      </c>
    </row>
    <row r="23" spans="2:23">
      <c r="B23" s="342"/>
      <c r="C23" s="343"/>
      <c r="D23" s="343"/>
      <c r="E23" s="343"/>
      <c r="F23" s="343"/>
      <c r="G23" s="343"/>
      <c r="H23" s="343"/>
      <c r="I23" s="343"/>
      <c r="J23" s="343"/>
      <c r="K23" s="343"/>
      <c r="L23" s="343"/>
      <c r="M23" s="343"/>
      <c r="N23" s="343"/>
      <c r="O23" s="343"/>
      <c r="P23" s="343"/>
      <c r="Q23" s="343"/>
      <c r="R23" s="343"/>
      <c r="S23" s="343"/>
      <c r="T23" s="343"/>
    </row>
    <row r="24" spans="2:23">
      <c r="B24" s="241" t="s">
        <v>21</v>
      </c>
      <c r="C24" s="242">
        <f>SUM(C6:C22)</f>
        <v>84160535</v>
      </c>
      <c r="D24" s="242">
        <f t="shared" ref="D24:N24" si="0">SUM(D6:D22)</f>
        <v>81587576</v>
      </c>
      <c r="E24" s="242">
        <f t="shared" si="0"/>
        <v>62923070</v>
      </c>
      <c r="F24" s="242">
        <f t="shared" si="0"/>
        <v>36108318</v>
      </c>
      <c r="G24" s="242">
        <f t="shared" si="0"/>
        <v>75256737</v>
      </c>
      <c r="H24" s="242">
        <f t="shared" si="0"/>
        <v>77112662</v>
      </c>
      <c r="I24" s="242">
        <f t="shared" si="0"/>
        <v>85215750</v>
      </c>
      <c r="J24" s="242">
        <f t="shared" si="0"/>
        <v>116876212</v>
      </c>
      <c r="K24" s="242">
        <f t="shared" si="0"/>
        <v>240997613</v>
      </c>
      <c r="L24" s="242">
        <f t="shared" si="0"/>
        <v>154607690</v>
      </c>
      <c r="M24" s="242">
        <f t="shared" si="0"/>
        <v>127584624.42999999</v>
      </c>
      <c r="N24" s="242">
        <f t="shared" si="0"/>
        <v>197275387.86300001</v>
      </c>
      <c r="O24" s="242">
        <f t="shared" ref="O24:U24" si="1">SUM(O6:O22)</f>
        <v>200121591.12399998</v>
      </c>
      <c r="P24" s="242">
        <f t="shared" si="1"/>
        <v>177363503.24199998</v>
      </c>
      <c r="Q24" s="242">
        <f t="shared" si="1"/>
        <v>274817711.05300003</v>
      </c>
      <c r="R24" s="242">
        <f t="shared" si="1"/>
        <v>235590525.22330099</v>
      </c>
      <c r="S24" s="242">
        <f t="shared" si="1"/>
        <v>320514053</v>
      </c>
      <c r="T24" s="242">
        <f t="shared" si="1"/>
        <v>287203225.89999998</v>
      </c>
      <c r="U24" s="242">
        <f t="shared" si="1"/>
        <v>512961296</v>
      </c>
      <c r="V24" s="242">
        <f t="shared" ref="V24:W24" si="2">SUM(V6:V22)</f>
        <v>368412649.44</v>
      </c>
      <c r="W24" s="341">
        <f t="shared" si="2"/>
        <v>329687315.06299996</v>
      </c>
    </row>
    <row r="25" spans="2:23">
      <c r="B25" s="214" t="s">
        <v>195</v>
      </c>
      <c r="C25" s="210"/>
      <c r="D25" s="210"/>
      <c r="E25" s="210"/>
      <c r="F25" s="210"/>
      <c r="G25" s="210"/>
      <c r="H25" s="217"/>
      <c r="I25" s="217"/>
      <c r="J25" s="217"/>
      <c r="K25" s="217"/>
      <c r="L25" s="217"/>
      <c r="M25" s="217"/>
    </row>
    <row r="26" spans="2:23">
      <c r="B26" s="213"/>
      <c r="C26" s="344"/>
      <c r="D26" s="344"/>
      <c r="E26" s="344"/>
      <c r="F26" s="344"/>
      <c r="G26" s="344"/>
      <c r="H26" s="344"/>
      <c r="I26" s="344"/>
      <c r="J26" s="344"/>
      <c r="K26" s="344"/>
      <c r="L26" s="344"/>
      <c r="M26" s="344"/>
      <c r="N26" s="344"/>
      <c r="O26" s="344"/>
      <c r="P26" s="344"/>
      <c r="Q26" s="344"/>
      <c r="R26" s="344"/>
      <c r="S26" s="345"/>
      <c r="T26" s="344"/>
    </row>
    <row r="27" spans="2:23">
      <c r="B27" s="210"/>
    </row>
    <row r="31" spans="2:23">
      <c r="B31" s="212" t="s">
        <v>182</v>
      </c>
      <c r="C31" s="217"/>
      <c r="D31" s="217"/>
    </row>
    <row r="32" spans="2:23">
      <c r="B32" s="309" t="s">
        <v>135</v>
      </c>
      <c r="C32" s="245"/>
      <c r="D32" s="245"/>
      <c r="E32" s="352"/>
    </row>
    <row r="33" spans="1:23">
      <c r="B33" s="212" t="s">
        <v>136</v>
      </c>
      <c r="C33" s="217"/>
      <c r="D33" s="217"/>
      <c r="O33" s="106" t="s">
        <v>185</v>
      </c>
    </row>
    <row r="34" spans="1:23">
      <c r="B34" s="211"/>
      <c r="C34" s="217"/>
      <c r="D34" s="217"/>
    </row>
    <row r="35" spans="1:23">
      <c r="A35" s="351"/>
      <c r="B35" s="233" t="s">
        <v>3</v>
      </c>
      <c r="C35" s="234">
        <v>2001</v>
      </c>
      <c r="D35" s="234">
        <v>2002</v>
      </c>
      <c r="E35" s="235">
        <v>2003</v>
      </c>
      <c r="F35" s="235">
        <v>2004</v>
      </c>
      <c r="G35" s="235">
        <v>2005</v>
      </c>
      <c r="H35" s="235">
        <v>2006</v>
      </c>
      <c r="I35" s="235">
        <v>2007</v>
      </c>
      <c r="J35" s="235">
        <v>2008</v>
      </c>
      <c r="K35" s="234">
        <v>2009</v>
      </c>
      <c r="L35" s="234">
        <v>2010</v>
      </c>
      <c r="M35" s="234">
        <v>2011</v>
      </c>
      <c r="N35" s="234">
        <v>2012</v>
      </c>
      <c r="O35" s="235">
        <v>2013</v>
      </c>
      <c r="P35" s="235">
        <v>2014</v>
      </c>
      <c r="Q35" s="234">
        <v>2015</v>
      </c>
      <c r="R35" s="234">
        <v>2016</v>
      </c>
      <c r="S35" s="234">
        <v>2017</v>
      </c>
      <c r="T35" s="234">
        <v>2018</v>
      </c>
      <c r="U35" s="234">
        <v>2019</v>
      </c>
      <c r="V35" s="234">
        <v>2020</v>
      </c>
      <c r="W35" s="340">
        <v>2021</v>
      </c>
    </row>
    <row r="36" spans="1:23">
      <c r="B36" s="237" t="s">
        <v>4</v>
      </c>
      <c r="C36" s="286">
        <v>0</v>
      </c>
      <c r="D36" s="286">
        <v>0</v>
      </c>
      <c r="E36" s="286">
        <v>0</v>
      </c>
      <c r="F36" s="286">
        <v>0</v>
      </c>
      <c r="G36" s="286">
        <v>0</v>
      </c>
      <c r="H36" s="286">
        <v>0</v>
      </c>
      <c r="I36" s="286">
        <v>0</v>
      </c>
      <c r="J36" s="239">
        <v>1115283</v>
      </c>
      <c r="K36" s="239">
        <v>5698285</v>
      </c>
      <c r="L36" s="239">
        <v>2422426</v>
      </c>
      <c r="M36" s="239">
        <v>4406538</v>
      </c>
      <c r="N36" s="239">
        <v>4630377</v>
      </c>
      <c r="O36" s="240">
        <v>770547.08600000001</v>
      </c>
      <c r="P36" s="240">
        <v>1942984</v>
      </c>
      <c r="Q36" s="286">
        <v>0</v>
      </c>
      <c r="R36" s="286">
        <v>0</v>
      </c>
      <c r="S36" s="286">
        <v>0</v>
      </c>
      <c r="T36" s="286">
        <v>0</v>
      </c>
      <c r="U36" s="286">
        <v>0</v>
      </c>
      <c r="V36" s="286">
        <v>0</v>
      </c>
      <c r="W36" s="286">
        <v>0</v>
      </c>
    </row>
    <row r="37" spans="1:23">
      <c r="B37" s="237" t="s">
        <v>6</v>
      </c>
      <c r="C37" s="239">
        <v>5719553</v>
      </c>
      <c r="D37" s="239">
        <v>9044702</v>
      </c>
      <c r="E37" s="239">
        <v>5963368</v>
      </c>
      <c r="F37" s="239">
        <v>243719</v>
      </c>
      <c r="G37" s="239">
        <v>8385423</v>
      </c>
      <c r="H37" s="239">
        <v>744129</v>
      </c>
      <c r="I37" s="239">
        <v>1990457</v>
      </c>
      <c r="J37" s="239">
        <v>3654821</v>
      </c>
      <c r="K37" s="239">
        <v>5766745</v>
      </c>
      <c r="L37" s="239">
        <v>10999629</v>
      </c>
      <c r="M37" s="239">
        <v>9415009</v>
      </c>
      <c r="N37" s="239">
        <v>1988926</v>
      </c>
      <c r="O37" s="240">
        <v>872498.90600000008</v>
      </c>
      <c r="P37" s="240">
        <v>1029246</v>
      </c>
      <c r="Q37" s="240">
        <v>1878372.3740000001</v>
      </c>
      <c r="R37" s="240">
        <v>1950396.1165048543</v>
      </c>
      <c r="S37" s="240">
        <v>6442026</v>
      </c>
      <c r="T37" s="240">
        <v>19210020</v>
      </c>
      <c r="U37" s="240">
        <v>7954718</v>
      </c>
      <c r="V37" s="240">
        <v>62773</v>
      </c>
      <c r="W37" s="286">
        <v>0</v>
      </c>
    </row>
    <row r="38" spans="1:23">
      <c r="B38" s="237" t="s">
        <v>7</v>
      </c>
      <c r="C38" s="239">
        <v>5853572</v>
      </c>
      <c r="D38" s="239">
        <v>5996294</v>
      </c>
      <c r="E38" s="239">
        <v>6187954</v>
      </c>
      <c r="F38" s="239">
        <v>3738649</v>
      </c>
      <c r="G38" s="239">
        <v>6546050</v>
      </c>
      <c r="H38" s="239">
        <v>4176644</v>
      </c>
      <c r="I38" s="239">
        <v>3020687</v>
      </c>
      <c r="J38" s="239">
        <v>7767659</v>
      </c>
      <c r="K38" s="239">
        <v>8627905</v>
      </c>
      <c r="L38" s="239">
        <v>5223443</v>
      </c>
      <c r="M38" s="286">
        <v>0</v>
      </c>
      <c r="N38" s="239">
        <v>8320970</v>
      </c>
      <c r="O38" s="240">
        <v>7826603.1710000001</v>
      </c>
      <c r="P38" s="240">
        <v>2634783.9999999995</v>
      </c>
      <c r="Q38" s="240">
        <v>519002.23800000001</v>
      </c>
      <c r="R38" s="240">
        <v>14720708.737864077</v>
      </c>
      <c r="S38" s="240">
        <v>23444000</v>
      </c>
      <c r="T38" s="240">
        <v>17989142</v>
      </c>
      <c r="U38" s="240">
        <v>21405523</v>
      </c>
      <c r="V38" s="240">
        <v>6610065</v>
      </c>
      <c r="W38" s="240">
        <v>55209</v>
      </c>
    </row>
    <row r="39" spans="1:23">
      <c r="B39" s="237" t="s">
        <v>8</v>
      </c>
      <c r="C39" s="239">
        <v>1339099</v>
      </c>
      <c r="D39" s="286">
        <v>0</v>
      </c>
      <c r="E39" s="239">
        <v>140010</v>
      </c>
      <c r="F39" s="239">
        <v>208757</v>
      </c>
      <c r="G39" s="239">
        <v>5435699</v>
      </c>
      <c r="H39" s="239">
        <v>1270875</v>
      </c>
      <c r="I39" s="239">
        <v>1738492</v>
      </c>
      <c r="J39" s="239">
        <v>6535248</v>
      </c>
      <c r="K39" s="239">
        <v>6573223</v>
      </c>
      <c r="L39" s="239">
        <v>3184456</v>
      </c>
      <c r="M39" s="239">
        <v>6223554</v>
      </c>
      <c r="N39" s="239">
        <v>5443908</v>
      </c>
      <c r="O39" s="240">
        <v>275986.77899999998</v>
      </c>
      <c r="P39" s="286">
        <v>0</v>
      </c>
      <c r="Q39" s="240">
        <v>14753054.923</v>
      </c>
      <c r="R39" s="240">
        <v>4058483.495145631</v>
      </c>
      <c r="S39" s="240">
        <v>6515000</v>
      </c>
      <c r="T39" s="240">
        <v>8094266</v>
      </c>
      <c r="U39" s="240">
        <v>10564102</v>
      </c>
      <c r="V39" s="240">
        <v>2565000</v>
      </c>
      <c r="W39" s="240">
        <v>3693255</v>
      </c>
    </row>
    <row r="40" spans="1:23">
      <c r="B40" s="237" t="s">
        <v>9</v>
      </c>
      <c r="C40" s="239">
        <v>7110821</v>
      </c>
      <c r="D40" s="239">
        <v>4719171</v>
      </c>
      <c r="E40" s="239">
        <v>5442219</v>
      </c>
      <c r="F40" s="239">
        <v>34394</v>
      </c>
      <c r="G40" s="239">
        <v>1411914</v>
      </c>
      <c r="H40" s="239">
        <v>5390577</v>
      </c>
      <c r="I40" s="239">
        <v>3510168</v>
      </c>
      <c r="J40" s="239">
        <v>7984117</v>
      </c>
      <c r="K40" s="239">
        <v>5880144</v>
      </c>
      <c r="L40" s="239">
        <v>4400321</v>
      </c>
      <c r="M40" s="286">
        <v>0</v>
      </c>
      <c r="N40" s="239">
        <v>4768646</v>
      </c>
      <c r="O40" s="240">
        <v>6285017.0640000002</v>
      </c>
      <c r="P40" s="240">
        <v>6728700</v>
      </c>
      <c r="Q40" s="240">
        <v>6275952.3440000005</v>
      </c>
      <c r="R40" s="240">
        <v>10005285.436893204</v>
      </c>
      <c r="S40" s="240">
        <v>2181000</v>
      </c>
      <c r="T40" s="240">
        <v>5503959</v>
      </c>
      <c r="U40" s="240">
        <v>2984437</v>
      </c>
      <c r="V40" s="240">
        <v>1812967</v>
      </c>
      <c r="W40" s="240">
        <v>2019845</v>
      </c>
    </row>
    <row r="41" spans="1:23">
      <c r="B41" s="237" t="s">
        <v>10</v>
      </c>
      <c r="C41" s="239">
        <v>1390925</v>
      </c>
      <c r="D41" s="239">
        <v>1062872</v>
      </c>
      <c r="E41" s="239">
        <v>1007039</v>
      </c>
      <c r="F41" s="239">
        <v>1324208</v>
      </c>
      <c r="G41" s="239">
        <v>2196846</v>
      </c>
      <c r="H41" s="239">
        <v>156367</v>
      </c>
      <c r="I41" s="239">
        <v>191990</v>
      </c>
      <c r="J41" s="239">
        <v>327524</v>
      </c>
      <c r="K41" s="239">
        <v>1218609</v>
      </c>
      <c r="L41" s="239">
        <v>8169356</v>
      </c>
      <c r="M41" s="239">
        <v>3374145</v>
      </c>
      <c r="N41" s="239">
        <v>8019159</v>
      </c>
      <c r="O41" s="240">
        <v>18069866.958000001</v>
      </c>
      <c r="P41" s="240">
        <v>15764092</v>
      </c>
      <c r="Q41" s="286">
        <v>0</v>
      </c>
      <c r="R41" s="286">
        <v>0</v>
      </c>
      <c r="S41" s="286">
        <v>0</v>
      </c>
      <c r="T41" s="286"/>
      <c r="U41" s="286">
        <v>0</v>
      </c>
      <c r="V41" s="286">
        <v>0</v>
      </c>
      <c r="W41" s="286">
        <v>0</v>
      </c>
    </row>
    <row r="42" spans="1:23">
      <c r="B42" s="237" t="s">
        <v>11</v>
      </c>
      <c r="C42" s="239">
        <v>8982863</v>
      </c>
      <c r="D42" s="239">
        <v>13323426</v>
      </c>
      <c r="E42" s="286">
        <v>0</v>
      </c>
      <c r="F42" s="239">
        <v>1430734</v>
      </c>
      <c r="G42" s="239">
        <v>63674</v>
      </c>
      <c r="H42" s="286">
        <v>0</v>
      </c>
      <c r="I42" s="239">
        <v>1186844</v>
      </c>
      <c r="J42" s="239">
        <v>1081576</v>
      </c>
      <c r="K42" s="239">
        <v>3129913</v>
      </c>
      <c r="L42" s="239">
        <v>2625040</v>
      </c>
      <c r="M42" s="239">
        <v>6232327</v>
      </c>
      <c r="N42" s="239">
        <v>3132622</v>
      </c>
      <c r="O42" s="240">
        <v>6041105.5630000001</v>
      </c>
      <c r="P42" s="240">
        <v>2880794</v>
      </c>
      <c r="Q42" s="240">
        <v>4367471.0600000005</v>
      </c>
      <c r="R42" s="240">
        <v>19852840.058252428</v>
      </c>
      <c r="S42" s="240">
        <v>13954000</v>
      </c>
      <c r="T42" s="240">
        <v>16209578</v>
      </c>
      <c r="U42" s="286">
        <v>0</v>
      </c>
      <c r="V42" s="286">
        <v>0</v>
      </c>
      <c r="W42" s="286">
        <v>0</v>
      </c>
    </row>
    <row r="43" spans="1:23">
      <c r="B43" s="237" t="s">
        <v>12</v>
      </c>
      <c r="C43" s="239">
        <v>6117326</v>
      </c>
      <c r="D43" s="239">
        <v>4036200</v>
      </c>
      <c r="E43" s="239">
        <v>1709</v>
      </c>
      <c r="F43" s="286">
        <v>0</v>
      </c>
      <c r="G43" s="286">
        <v>0</v>
      </c>
      <c r="H43" s="286">
        <v>0</v>
      </c>
      <c r="I43" s="286">
        <v>0</v>
      </c>
      <c r="J43" s="239">
        <v>7862121</v>
      </c>
      <c r="K43" s="239">
        <v>10264734</v>
      </c>
      <c r="L43" s="239">
        <v>13469847</v>
      </c>
      <c r="M43" s="239">
        <v>8332797</v>
      </c>
      <c r="N43" s="239">
        <v>16202497</v>
      </c>
      <c r="O43" s="240">
        <v>145207.06699999998</v>
      </c>
      <c r="P43" s="240">
        <v>8439889</v>
      </c>
      <c r="Q43" s="240">
        <v>971226.19099999999</v>
      </c>
      <c r="R43" s="240">
        <v>4301095.1456310675</v>
      </c>
      <c r="S43" s="240">
        <v>12217000</v>
      </c>
      <c r="T43" s="240">
        <v>5202354</v>
      </c>
      <c r="U43" s="240">
        <v>17193668</v>
      </c>
      <c r="V43" s="286">
        <v>0</v>
      </c>
      <c r="W43" s="286">
        <v>0</v>
      </c>
    </row>
    <row r="44" spans="1:23">
      <c r="B44" s="237" t="s">
        <v>13</v>
      </c>
      <c r="C44" s="239">
        <v>2971099</v>
      </c>
      <c r="D44" s="239">
        <v>1187127</v>
      </c>
      <c r="E44" s="239">
        <v>67025</v>
      </c>
      <c r="F44" s="286">
        <v>0</v>
      </c>
      <c r="G44" s="239">
        <v>19883</v>
      </c>
      <c r="H44" s="239">
        <v>953460</v>
      </c>
      <c r="I44" s="239">
        <v>5087767</v>
      </c>
      <c r="J44" s="239">
        <v>13459635</v>
      </c>
      <c r="K44" s="239">
        <v>32507900</v>
      </c>
      <c r="L44" s="239">
        <v>21603890</v>
      </c>
      <c r="M44" s="239">
        <v>21544887</v>
      </c>
      <c r="N44" s="239">
        <v>24827897</v>
      </c>
      <c r="O44" s="240">
        <v>29689672.727000002</v>
      </c>
      <c r="P44" s="240">
        <v>20445176</v>
      </c>
      <c r="Q44" s="240">
        <v>24614614.815000001</v>
      </c>
      <c r="R44" s="240">
        <v>14259589.165048543</v>
      </c>
      <c r="S44" s="240">
        <v>28280000</v>
      </c>
      <c r="T44" s="240">
        <v>24333351</v>
      </c>
      <c r="U44" s="240">
        <v>21079024</v>
      </c>
      <c r="V44" s="240">
        <v>13687954</v>
      </c>
      <c r="W44" s="240">
        <v>18565099</v>
      </c>
    </row>
    <row r="45" spans="1:23">
      <c r="B45" s="237" t="s">
        <v>608</v>
      </c>
      <c r="C45" s="286">
        <v>0</v>
      </c>
      <c r="D45" s="286">
        <v>0</v>
      </c>
      <c r="E45" s="286">
        <v>0</v>
      </c>
      <c r="F45" s="286">
        <v>0</v>
      </c>
      <c r="G45" s="286">
        <v>0</v>
      </c>
      <c r="H45" s="286">
        <v>0</v>
      </c>
      <c r="I45" s="286">
        <v>0</v>
      </c>
      <c r="J45" s="286">
        <v>0</v>
      </c>
      <c r="K45" s="286">
        <v>0</v>
      </c>
      <c r="L45" s="286">
        <v>0</v>
      </c>
      <c r="M45" s="286">
        <v>0</v>
      </c>
      <c r="N45" s="286">
        <v>0</v>
      </c>
      <c r="O45" s="286">
        <v>0</v>
      </c>
      <c r="P45" s="286">
        <v>0</v>
      </c>
      <c r="Q45" s="286">
        <v>0</v>
      </c>
      <c r="R45" s="286">
        <v>0</v>
      </c>
      <c r="S45" s="286">
        <v>0</v>
      </c>
      <c r="T45" s="286">
        <v>0</v>
      </c>
      <c r="U45" s="286">
        <v>0</v>
      </c>
      <c r="V45" s="286">
        <v>600000</v>
      </c>
      <c r="W45" s="286">
        <v>1050024</v>
      </c>
    </row>
    <row r="46" spans="1:23">
      <c r="B46" s="237" t="s">
        <v>14</v>
      </c>
      <c r="C46" s="239">
        <v>2579488</v>
      </c>
      <c r="D46" s="239">
        <v>1177541</v>
      </c>
      <c r="E46" s="239">
        <v>1184381</v>
      </c>
      <c r="F46" s="239">
        <v>378138</v>
      </c>
      <c r="G46" s="239">
        <v>1326079</v>
      </c>
      <c r="H46" s="239">
        <v>275570</v>
      </c>
      <c r="I46" s="239">
        <v>3521684</v>
      </c>
      <c r="J46" s="239">
        <v>4390594</v>
      </c>
      <c r="K46" s="239">
        <v>11364593</v>
      </c>
      <c r="L46" s="239">
        <v>10847106</v>
      </c>
      <c r="M46" s="239">
        <v>9223702</v>
      </c>
      <c r="N46" s="239">
        <v>14345265</v>
      </c>
      <c r="O46" s="240">
        <v>18534587.072999999</v>
      </c>
      <c r="P46" s="240">
        <v>11163607</v>
      </c>
      <c r="Q46" s="240">
        <v>6444530.3109999998</v>
      </c>
      <c r="R46" s="240">
        <v>7953036.737864078</v>
      </c>
      <c r="S46" s="240">
        <v>9350000</v>
      </c>
      <c r="T46" s="240">
        <v>4312644</v>
      </c>
      <c r="U46" s="286">
        <v>6061694</v>
      </c>
      <c r="V46" s="286">
        <v>3895306</v>
      </c>
      <c r="W46" s="286">
        <v>2594322</v>
      </c>
    </row>
    <row r="47" spans="1:23">
      <c r="B47" s="237" t="s">
        <v>15</v>
      </c>
      <c r="C47" s="239">
        <v>10993555</v>
      </c>
      <c r="D47" s="239">
        <v>11036664</v>
      </c>
      <c r="E47" s="239">
        <v>7828974</v>
      </c>
      <c r="F47" s="239">
        <v>7036296</v>
      </c>
      <c r="G47" s="239">
        <v>11974137</v>
      </c>
      <c r="H47" s="239">
        <v>5781104</v>
      </c>
      <c r="I47" s="239">
        <v>763279</v>
      </c>
      <c r="J47" s="239">
        <v>2671947</v>
      </c>
      <c r="K47" s="286">
        <v>0</v>
      </c>
      <c r="L47" s="286">
        <v>0</v>
      </c>
      <c r="M47" s="286">
        <v>0</v>
      </c>
      <c r="N47" s="286">
        <v>0</v>
      </c>
      <c r="O47" s="286">
        <v>0</v>
      </c>
      <c r="P47" s="286">
        <v>0</v>
      </c>
      <c r="Q47" s="240">
        <v>19130660.079</v>
      </c>
      <c r="R47" s="240">
        <v>5787375.7281553401</v>
      </c>
      <c r="S47" s="240">
        <v>10922000</v>
      </c>
      <c r="T47" s="240">
        <v>23158755</v>
      </c>
      <c r="U47" s="240">
        <v>1772339</v>
      </c>
      <c r="V47" s="240">
        <v>26348928</v>
      </c>
      <c r="W47" s="240">
        <v>37513745</v>
      </c>
    </row>
    <row r="48" spans="1:23">
      <c r="B48" s="237" t="s">
        <v>16</v>
      </c>
      <c r="C48" s="286">
        <v>0</v>
      </c>
      <c r="D48" s="286">
        <v>0</v>
      </c>
      <c r="E48" s="286">
        <v>0</v>
      </c>
      <c r="F48" s="286">
        <v>0</v>
      </c>
      <c r="G48" s="286">
        <v>0</v>
      </c>
      <c r="H48" s="286">
        <v>0</v>
      </c>
      <c r="I48" s="286">
        <v>0</v>
      </c>
      <c r="J48" s="239">
        <v>703121</v>
      </c>
      <c r="K48" s="239">
        <v>8881964</v>
      </c>
      <c r="L48" s="239">
        <v>16050516</v>
      </c>
      <c r="M48" s="239">
        <v>10451610</v>
      </c>
      <c r="N48" s="239">
        <v>20470444</v>
      </c>
      <c r="O48" s="240">
        <v>30260774.590999998</v>
      </c>
      <c r="P48" s="240">
        <v>28173443</v>
      </c>
      <c r="Q48" s="240">
        <v>29888266.671000004</v>
      </c>
      <c r="R48" s="240">
        <v>12888102.339805825</v>
      </c>
      <c r="S48" s="240">
        <v>31356000</v>
      </c>
      <c r="T48" s="240">
        <v>20392278</v>
      </c>
      <c r="U48" s="240">
        <v>31431196</v>
      </c>
      <c r="V48" s="240">
        <v>21739101</v>
      </c>
      <c r="W48" s="240">
        <v>17202565</v>
      </c>
    </row>
    <row r="49" spans="1:23">
      <c r="B49" s="237" t="s">
        <v>17</v>
      </c>
      <c r="C49" s="239">
        <v>7418799</v>
      </c>
      <c r="D49" s="239">
        <v>7556440</v>
      </c>
      <c r="E49" s="239">
        <v>6654957</v>
      </c>
      <c r="F49" s="239">
        <v>1612051</v>
      </c>
      <c r="G49" s="239">
        <v>2197665</v>
      </c>
      <c r="H49" s="239">
        <v>1877045</v>
      </c>
      <c r="I49" s="239">
        <v>1064777</v>
      </c>
      <c r="J49" s="239">
        <v>4859825</v>
      </c>
      <c r="K49" s="239">
        <v>14319098</v>
      </c>
      <c r="L49" s="239">
        <v>3929924</v>
      </c>
      <c r="M49" s="239">
        <v>8989797</v>
      </c>
      <c r="N49" s="239">
        <v>11441847</v>
      </c>
      <c r="O49" s="240">
        <v>14373347.929000001</v>
      </c>
      <c r="P49" s="240">
        <v>21157702</v>
      </c>
      <c r="Q49" s="240">
        <v>15184664.044</v>
      </c>
      <c r="R49" s="240">
        <v>7735600.9708737861</v>
      </c>
      <c r="S49" s="240">
        <v>25262</v>
      </c>
      <c r="T49" s="286">
        <v>0</v>
      </c>
      <c r="U49" s="286">
        <v>0</v>
      </c>
      <c r="V49" s="286">
        <v>82531</v>
      </c>
      <c r="W49" s="286">
        <v>464336</v>
      </c>
    </row>
    <row r="50" spans="1:23">
      <c r="B50" s="237" t="s">
        <v>84</v>
      </c>
      <c r="C50" s="239">
        <v>6440896</v>
      </c>
      <c r="D50" s="239">
        <v>3660768</v>
      </c>
      <c r="E50" s="239">
        <v>4302970</v>
      </c>
      <c r="F50" s="239">
        <v>3814060</v>
      </c>
      <c r="G50" s="239">
        <v>2550911</v>
      </c>
      <c r="H50" s="239">
        <v>5351723</v>
      </c>
      <c r="I50" s="239">
        <v>6568765</v>
      </c>
      <c r="J50" s="239">
        <v>1041625</v>
      </c>
      <c r="K50" s="239">
        <v>13684892</v>
      </c>
      <c r="L50" s="239">
        <v>8861831</v>
      </c>
      <c r="M50" s="239">
        <v>1768887</v>
      </c>
      <c r="N50" s="239">
        <v>10281560</v>
      </c>
      <c r="O50" s="240">
        <v>10548563.241</v>
      </c>
      <c r="P50" s="240">
        <v>9181778</v>
      </c>
      <c r="Q50" s="240">
        <v>1881188.1749999998</v>
      </c>
      <c r="R50" s="240">
        <v>5665225.2427184461</v>
      </c>
      <c r="S50" s="240">
        <v>22224000</v>
      </c>
      <c r="T50" s="286">
        <v>0</v>
      </c>
      <c r="U50" s="286">
        <v>0</v>
      </c>
      <c r="V50" s="286">
        <v>7802000</v>
      </c>
      <c r="W50" s="286">
        <v>6166270</v>
      </c>
    </row>
    <row r="51" spans="1:23">
      <c r="B51" s="237" t="s">
        <v>19</v>
      </c>
      <c r="C51" s="239">
        <v>7251635</v>
      </c>
      <c r="D51" s="239">
        <v>7124911</v>
      </c>
      <c r="E51" s="239">
        <v>5134866</v>
      </c>
      <c r="F51" s="239">
        <v>2214716</v>
      </c>
      <c r="G51" s="239">
        <v>249482</v>
      </c>
      <c r="H51" s="239">
        <v>1500608</v>
      </c>
      <c r="I51" s="239">
        <v>2133010</v>
      </c>
      <c r="J51" s="239">
        <v>2403233</v>
      </c>
      <c r="K51" s="239">
        <v>4433293</v>
      </c>
      <c r="L51" s="239">
        <v>11371532</v>
      </c>
      <c r="M51" s="239">
        <v>11132609</v>
      </c>
      <c r="N51" s="239">
        <v>15523960</v>
      </c>
      <c r="O51" s="240">
        <v>10277532.969000001</v>
      </c>
      <c r="P51" s="240">
        <v>8717966</v>
      </c>
      <c r="Q51" s="240">
        <v>12194225.828000002</v>
      </c>
      <c r="R51" s="240">
        <v>30005065.048543688</v>
      </c>
      <c r="S51" s="240">
        <v>28538000</v>
      </c>
      <c r="T51" s="240">
        <v>26262000</v>
      </c>
      <c r="U51" s="240">
        <v>17342820</v>
      </c>
      <c r="V51" s="240">
        <v>21462222</v>
      </c>
      <c r="W51" s="286">
        <v>0</v>
      </c>
    </row>
    <row r="52" spans="1:23">
      <c r="B52" s="237" t="s">
        <v>20</v>
      </c>
      <c r="C52" s="286">
        <v>0</v>
      </c>
      <c r="D52" s="286">
        <v>0</v>
      </c>
      <c r="E52" s="286">
        <v>0</v>
      </c>
      <c r="F52" s="286">
        <v>0</v>
      </c>
      <c r="G52" s="286">
        <v>0</v>
      </c>
      <c r="H52" s="286">
        <v>0</v>
      </c>
      <c r="I52" s="286">
        <v>0</v>
      </c>
      <c r="J52" s="286">
        <v>0</v>
      </c>
      <c r="K52" s="286">
        <v>0</v>
      </c>
      <c r="L52" s="286">
        <v>0</v>
      </c>
      <c r="M52" s="286">
        <v>0</v>
      </c>
      <c r="N52" s="286">
        <v>0</v>
      </c>
      <c r="O52" s="286">
        <v>0</v>
      </c>
      <c r="P52" s="286">
        <v>0</v>
      </c>
      <c r="Q52" s="286">
        <v>0</v>
      </c>
      <c r="R52" s="286">
        <v>0</v>
      </c>
      <c r="S52" s="286">
        <v>0</v>
      </c>
      <c r="T52" s="286"/>
      <c r="U52" s="286">
        <v>0</v>
      </c>
      <c r="V52" s="286">
        <v>0</v>
      </c>
      <c r="W52" s="286">
        <v>0</v>
      </c>
    </row>
    <row r="53" spans="1:23">
      <c r="B53" s="342"/>
      <c r="C53" s="343"/>
      <c r="D53" s="343"/>
      <c r="E53" s="343"/>
      <c r="F53" s="343"/>
      <c r="G53" s="343"/>
      <c r="H53" s="343"/>
      <c r="I53" s="343"/>
      <c r="J53" s="343"/>
      <c r="K53" s="343"/>
      <c r="L53" s="343"/>
      <c r="M53" s="343"/>
      <c r="N53" s="343"/>
      <c r="O53" s="343"/>
      <c r="P53" s="343"/>
      <c r="Q53" s="343"/>
      <c r="R53" s="343"/>
      <c r="S53" s="343"/>
      <c r="T53" s="343"/>
    </row>
    <row r="54" spans="1:23">
      <c r="A54" s="351"/>
      <c r="B54" s="241" t="s">
        <v>21</v>
      </c>
      <c r="C54" s="242">
        <f>SUM(C36:C52)</f>
        <v>74169631</v>
      </c>
      <c r="D54" s="242">
        <f t="shared" ref="D54:M54" si="3">SUM(D36:D52)</f>
        <v>69926116</v>
      </c>
      <c r="E54" s="242">
        <f t="shared" si="3"/>
        <v>43915472</v>
      </c>
      <c r="F54" s="242">
        <f t="shared" si="3"/>
        <v>22035722</v>
      </c>
      <c r="G54" s="242">
        <f t="shared" si="3"/>
        <v>42357763</v>
      </c>
      <c r="H54" s="242">
        <f t="shared" si="3"/>
        <v>27478102</v>
      </c>
      <c r="I54" s="242">
        <f t="shared" si="3"/>
        <v>30777920</v>
      </c>
      <c r="J54" s="242">
        <f t="shared" si="3"/>
        <v>65858329</v>
      </c>
      <c r="K54" s="242">
        <f t="shared" si="3"/>
        <v>132351298</v>
      </c>
      <c r="L54" s="242">
        <f t="shared" si="3"/>
        <v>123159317</v>
      </c>
      <c r="M54" s="242">
        <f t="shared" si="3"/>
        <v>101095862</v>
      </c>
      <c r="N54" s="242">
        <f>SUM(N36:N52)</f>
        <v>149398078</v>
      </c>
      <c r="O54" s="242">
        <f t="shared" ref="O54:U54" si="4">SUM(O36:O52)</f>
        <v>153971311.12400004</v>
      </c>
      <c r="P54" s="242">
        <f t="shared" si="4"/>
        <v>138260161</v>
      </c>
      <c r="Q54" s="242">
        <f t="shared" si="4"/>
        <v>138103229.053</v>
      </c>
      <c r="R54" s="242">
        <f t="shared" si="4"/>
        <v>139182804.22330096</v>
      </c>
      <c r="S54" s="242">
        <f t="shared" si="4"/>
        <v>195448288</v>
      </c>
      <c r="T54" s="242">
        <f t="shared" si="4"/>
        <v>170668347</v>
      </c>
      <c r="U54" s="242">
        <f t="shared" si="4"/>
        <v>137789521</v>
      </c>
      <c r="V54" s="242">
        <f t="shared" ref="V54:W54" si="5">SUM(V36:V52)</f>
        <v>106668847</v>
      </c>
      <c r="W54" s="341">
        <f t="shared" si="5"/>
        <v>89324670</v>
      </c>
    </row>
    <row r="55" spans="1:23">
      <c r="B55" s="214" t="s">
        <v>832</v>
      </c>
      <c r="C55" s="346"/>
    </row>
    <row r="56" spans="1:23">
      <c r="B56" s="213"/>
      <c r="C56" s="347"/>
    </row>
    <row r="57" spans="1:23">
      <c r="B57" s="213"/>
      <c r="E57" s="346"/>
    </row>
    <row r="58" spans="1:23">
      <c r="B58" s="210"/>
      <c r="E58" s="346"/>
    </row>
    <row r="59" spans="1:23">
      <c r="B59" s="210"/>
      <c r="E59" s="346"/>
    </row>
    <row r="62" spans="1:23">
      <c r="B62" s="212" t="s">
        <v>183</v>
      </c>
      <c r="C62" s="249"/>
    </row>
    <row r="63" spans="1:23">
      <c r="B63" s="309" t="s">
        <v>138</v>
      </c>
      <c r="C63" s="298"/>
      <c r="D63" s="352"/>
      <c r="E63" s="352"/>
    </row>
    <row r="64" spans="1:23">
      <c r="B64" s="212" t="s">
        <v>139</v>
      </c>
      <c r="C64" s="249"/>
      <c r="F64" s="106" t="s">
        <v>185</v>
      </c>
    </row>
    <row r="65" spans="2:4">
      <c r="B65" s="271"/>
      <c r="C65" s="249"/>
    </row>
    <row r="66" spans="2:4">
      <c r="B66" s="233" t="s">
        <v>3</v>
      </c>
      <c r="C66" s="234">
        <v>2008</v>
      </c>
      <c r="D66" s="234">
        <v>2009</v>
      </c>
    </row>
    <row r="67" spans="2:4">
      <c r="B67" s="237" t="s">
        <v>4</v>
      </c>
      <c r="C67" s="286">
        <v>0</v>
      </c>
      <c r="D67" s="286">
        <v>0</v>
      </c>
    </row>
    <row r="68" spans="2:4">
      <c r="B68" s="237" t="s">
        <v>6</v>
      </c>
      <c r="C68" s="286">
        <v>0</v>
      </c>
      <c r="D68" s="286">
        <v>0</v>
      </c>
    </row>
    <row r="69" spans="2:4">
      <c r="B69" s="237" t="s">
        <v>7</v>
      </c>
      <c r="C69" s="286">
        <v>0</v>
      </c>
      <c r="D69" s="286">
        <v>0</v>
      </c>
    </row>
    <row r="70" spans="2:4">
      <c r="B70" s="237" t="s">
        <v>8</v>
      </c>
      <c r="C70" s="286">
        <v>0</v>
      </c>
      <c r="D70" s="286">
        <v>0</v>
      </c>
    </row>
    <row r="71" spans="2:4">
      <c r="B71" s="237" t="s">
        <v>9</v>
      </c>
      <c r="C71" s="239">
        <v>1491225</v>
      </c>
      <c r="D71" s="239">
        <v>4994808</v>
      </c>
    </row>
    <row r="72" spans="2:4">
      <c r="B72" s="237" t="s">
        <v>10</v>
      </c>
      <c r="C72" s="286">
        <v>0</v>
      </c>
      <c r="D72" s="286">
        <v>0</v>
      </c>
    </row>
    <row r="73" spans="2:4">
      <c r="B73" s="237" t="s">
        <v>11</v>
      </c>
      <c r="C73" s="239">
        <v>232908</v>
      </c>
      <c r="D73" s="239">
        <v>2222741</v>
      </c>
    </row>
    <row r="74" spans="2:4">
      <c r="B74" s="237" t="s">
        <v>12</v>
      </c>
      <c r="C74" s="286">
        <v>0</v>
      </c>
      <c r="D74" s="286">
        <v>0</v>
      </c>
    </row>
    <row r="75" spans="2:4">
      <c r="B75" s="237" t="s">
        <v>13</v>
      </c>
      <c r="C75" s="286">
        <v>0</v>
      </c>
      <c r="D75" s="286">
        <v>0</v>
      </c>
    </row>
    <row r="76" spans="2:4">
      <c r="B76" s="237" t="s">
        <v>608</v>
      </c>
      <c r="C76" s="286">
        <v>0</v>
      </c>
      <c r="D76" s="286">
        <v>0</v>
      </c>
    </row>
    <row r="77" spans="2:4">
      <c r="B77" s="237" t="s">
        <v>14</v>
      </c>
      <c r="C77" s="239">
        <v>8501890</v>
      </c>
      <c r="D77" s="239">
        <v>10276965</v>
      </c>
    </row>
    <row r="78" spans="2:4">
      <c r="B78" s="237" t="s">
        <v>15</v>
      </c>
      <c r="C78" s="286">
        <v>0</v>
      </c>
      <c r="D78" s="286">
        <v>0</v>
      </c>
    </row>
    <row r="79" spans="2:4">
      <c r="B79" s="237" t="s">
        <v>16</v>
      </c>
      <c r="C79" s="286">
        <v>42159</v>
      </c>
      <c r="D79" s="286">
        <v>41648</v>
      </c>
    </row>
    <row r="80" spans="2:4">
      <c r="B80" s="237" t="s">
        <v>17</v>
      </c>
      <c r="C80" s="239">
        <v>2125913</v>
      </c>
      <c r="D80" s="239">
        <v>2052112</v>
      </c>
    </row>
    <row r="81" spans="2:23">
      <c r="B81" s="237" t="s">
        <v>84</v>
      </c>
      <c r="C81" s="286">
        <v>0</v>
      </c>
      <c r="D81" s="286">
        <v>0</v>
      </c>
    </row>
    <row r="82" spans="2:23">
      <c r="B82" s="237" t="s">
        <v>19</v>
      </c>
      <c r="C82" s="239">
        <v>3741157</v>
      </c>
      <c r="D82" s="239">
        <v>2899020</v>
      </c>
    </row>
    <row r="83" spans="2:23">
      <c r="B83" s="237" t="s">
        <v>20</v>
      </c>
      <c r="C83" s="286">
        <v>0</v>
      </c>
      <c r="D83" s="286">
        <v>0</v>
      </c>
    </row>
    <row r="84" spans="2:23">
      <c r="B84" s="342"/>
      <c r="C84" s="343"/>
      <c r="D84" s="343"/>
    </row>
    <row r="85" spans="2:23">
      <c r="B85" s="241" t="s">
        <v>21</v>
      </c>
      <c r="C85" s="242">
        <f>SUM(C67:C83)</f>
        <v>16135252</v>
      </c>
      <c r="D85" s="242">
        <f>SUM(D67:D83)</f>
        <v>22487294</v>
      </c>
    </row>
    <row r="86" spans="2:23">
      <c r="B86" s="210" t="s">
        <v>833</v>
      </c>
      <c r="C86" s="210"/>
      <c r="D86" s="210"/>
      <c r="E86" s="210"/>
      <c r="F86" s="210"/>
      <c r="G86" s="210"/>
    </row>
    <row r="87" spans="2:23">
      <c r="B87" s="210"/>
      <c r="C87" s="210"/>
      <c r="D87" s="210"/>
      <c r="E87" s="210"/>
      <c r="F87" s="210"/>
      <c r="G87" s="210"/>
    </row>
    <row r="88" spans="2:23">
      <c r="B88" s="210"/>
      <c r="C88" s="210"/>
      <c r="D88" s="210"/>
      <c r="E88" s="210"/>
      <c r="F88" s="210"/>
      <c r="G88" s="210"/>
    </row>
    <row r="89" spans="2:23">
      <c r="B89" s="210"/>
      <c r="C89" s="210"/>
      <c r="D89" s="210"/>
      <c r="E89" s="210"/>
      <c r="F89" s="210"/>
      <c r="G89" s="210"/>
    </row>
    <row r="92" spans="2:23">
      <c r="B92" s="212" t="s">
        <v>205</v>
      </c>
      <c r="C92" s="217"/>
      <c r="D92" s="217"/>
      <c r="E92" s="217"/>
      <c r="F92" s="217"/>
      <c r="G92" s="217"/>
      <c r="H92" s="217"/>
      <c r="I92" s="217"/>
      <c r="J92" s="217"/>
      <c r="K92" s="217"/>
      <c r="L92" s="217"/>
      <c r="M92" s="217"/>
    </row>
    <row r="93" spans="2:23">
      <c r="B93" s="309" t="s">
        <v>141</v>
      </c>
      <c r="C93" s="309"/>
      <c r="D93" s="309"/>
      <c r="E93" s="309"/>
      <c r="F93" s="217"/>
      <c r="I93" s="217"/>
      <c r="J93" s="217"/>
      <c r="K93" s="217"/>
      <c r="L93" s="217"/>
      <c r="M93" s="217"/>
    </row>
    <row r="94" spans="2:23">
      <c r="B94" s="212" t="s">
        <v>136</v>
      </c>
      <c r="C94" s="217"/>
      <c r="D94" s="217"/>
      <c r="E94" s="217"/>
      <c r="F94" s="217"/>
      <c r="G94" s="217"/>
      <c r="H94" s="217"/>
      <c r="I94" s="217"/>
      <c r="J94" s="217"/>
      <c r="K94" s="217"/>
      <c r="L94" s="217"/>
      <c r="O94" s="106" t="s">
        <v>185</v>
      </c>
    </row>
    <row r="95" spans="2:23">
      <c r="B95" s="211"/>
      <c r="C95" s="217"/>
      <c r="D95" s="217"/>
      <c r="E95" s="217"/>
      <c r="F95" s="217"/>
      <c r="G95" s="217"/>
      <c r="H95" s="217"/>
      <c r="I95" s="217"/>
      <c r="J95" s="217"/>
      <c r="K95" s="217"/>
      <c r="L95" s="217"/>
      <c r="M95" s="217"/>
    </row>
    <row r="96" spans="2:23">
      <c r="B96" s="233" t="s">
        <v>3</v>
      </c>
      <c r="C96" s="234">
        <v>2001</v>
      </c>
      <c r="D96" s="234">
        <v>2002</v>
      </c>
      <c r="E96" s="235">
        <v>2003</v>
      </c>
      <c r="F96" s="235">
        <v>2004</v>
      </c>
      <c r="G96" s="235">
        <v>2005</v>
      </c>
      <c r="H96" s="235">
        <v>2006</v>
      </c>
      <c r="I96" s="235">
        <v>2007</v>
      </c>
      <c r="J96" s="235">
        <v>2008</v>
      </c>
      <c r="K96" s="234">
        <v>2009</v>
      </c>
      <c r="L96" s="234">
        <v>2010</v>
      </c>
      <c r="M96" s="234">
        <v>2011</v>
      </c>
      <c r="N96" s="234">
        <v>2012</v>
      </c>
      <c r="O96" s="235">
        <v>2013</v>
      </c>
      <c r="P96" s="235">
        <v>2014</v>
      </c>
      <c r="Q96" s="234">
        <v>2015</v>
      </c>
      <c r="R96" s="234">
        <v>2016</v>
      </c>
      <c r="S96" s="234">
        <v>2017</v>
      </c>
      <c r="T96" s="234">
        <v>2018</v>
      </c>
      <c r="U96" s="234">
        <v>2019</v>
      </c>
      <c r="V96" s="234">
        <v>2020</v>
      </c>
      <c r="W96" s="340">
        <v>2021</v>
      </c>
    </row>
    <row r="97" spans="2:23">
      <c r="B97" s="237" t="s">
        <v>4</v>
      </c>
      <c r="C97" s="286">
        <v>0</v>
      </c>
      <c r="D97" s="286">
        <v>0</v>
      </c>
      <c r="E97" s="286">
        <v>0</v>
      </c>
      <c r="F97" s="286">
        <v>0</v>
      </c>
      <c r="G97" s="286">
        <v>0</v>
      </c>
      <c r="H97" s="286">
        <v>0</v>
      </c>
      <c r="I97" s="286">
        <v>0</v>
      </c>
      <c r="J97" s="239">
        <v>3637114</v>
      </c>
      <c r="K97" s="239">
        <v>8643620</v>
      </c>
      <c r="L97" s="286">
        <v>0</v>
      </c>
      <c r="M97" s="286">
        <v>0</v>
      </c>
      <c r="N97" s="286">
        <v>0</v>
      </c>
      <c r="O97" s="286">
        <v>0</v>
      </c>
      <c r="P97" s="286">
        <v>0</v>
      </c>
      <c r="Q97" s="286">
        <v>0</v>
      </c>
      <c r="R97" s="286">
        <v>0</v>
      </c>
      <c r="S97" s="286">
        <v>0</v>
      </c>
      <c r="T97" s="239">
        <v>4367</v>
      </c>
      <c r="U97" s="239">
        <v>5400</v>
      </c>
      <c r="V97" s="239">
        <v>754064.35699999996</v>
      </c>
      <c r="W97" s="239">
        <v>150919</v>
      </c>
    </row>
    <row r="98" spans="2:23">
      <c r="B98" s="237" t="s">
        <v>6</v>
      </c>
      <c r="C98" s="286">
        <v>0</v>
      </c>
      <c r="D98" s="286">
        <v>0</v>
      </c>
      <c r="E98" s="239">
        <v>7040</v>
      </c>
      <c r="F98" s="286">
        <v>0</v>
      </c>
      <c r="G98" s="239">
        <v>699867</v>
      </c>
      <c r="H98" s="239">
        <v>1492251</v>
      </c>
      <c r="I98" s="239">
        <v>9273999</v>
      </c>
      <c r="J98" s="286">
        <v>0</v>
      </c>
      <c r="K98" s="286">
        <v>0</v>
      </c>
      <c r="L98" s="286">
        <v>0</v>
      </c>
      <c r="M98" s="239">
        <v>861227</v>
      </c>
      <c r="N98" s="239">
        <v>4341373</v>
      </c>
      <c r="O98" s="240">
        <v>4779312</v>
      </c>
      <c r="P98" s="240">
        <v>4181775</v>
      </c>
      <c r="Q98" s="286">
        <v>0</v>
      </c>
      <c r="R98" s="286">
        <v>0</v>
      </c>
      <c r="S98" s="286">
        <v>0</v>
      </c>
      <c r="T98" s="286">
        <v>0</v>
      </c>
      <c r="U98" s="239">
        <v>22997723</v>
      </c>
      <c r="V98" s="239">
        <v>38160654.939000003</v>
      </c>
      <c r="W98" s="286">
        <v>0</v>
      </c>
    </row>
    <row r="99" spans="2:23">
      <c r="B99" s="237" t="s">
        <v>7</v>
      </c>
      <c r="C99" s="286">
        <v>0</v>
      </c>
      <c r="D99" s="239">
        <v>644939</v>
      </c>
      <c r="E99" s="239">
        <v>1004215</v>
      </c>
      <c r="F99" s="239">
        <v>411459</v>
      </c>
      <c r="G99" s="239">
        <v>173938</v>
      </c>
      <c r="H99" s="286">
        <v>0</v>
      </c>
      <c r="I99" s="239">
        <v>2825472</v>
      </c>
      <c r="J99" s="239">
        <v>198708</v>
      </c>
      <c r="K99" s="239">
        <v>4046180</v>
      </c>
      <c r="L99" s="239">
        <v>4701074</v>
      </c>
      <c r="M99" s="239">
        <v>14744117</v>
      </c>
      <c r="N99" s="239">
        <v>17901707</v>
      </c>
      <c r="O99" s="240">
        <v>6584539</v>
      </c>
      <c r="P99" s="240">
        <v>2353511.2420000001</v>
      </c>
      <c r="Q99" s="240">
        <v>18184470</v>
      </c>
      <c r="R99" s="240">
        <v>16206101</v>
      </c>
      <c r="S99" s="240">
        <v>35848416</v>
      </c>
      <c r="T99" s="239">
        <v>12422989.545</v>
      </c>
      <c r="U99" s="239">
        <v>1664158</v>
      </c>
      <c r="V99" s="286">
        <v>0</v>
      </c>
      <c r="W99" s="239">
        <v>689027</v>
      </c>
    </row>
    <row r="100" spans="2:23">
      <c r="B100" s="237" t="s">
        <v>8</v>
      </c>
      <c r="C100" s="239">
        <v>2199027</v>
      </c>
      <c r="D100" s="239">
        <v>2101983</v>
      </c>
      <c r="E100" s="239">
        <v>989271</v>
      </c>
      <c r="F100" s="239">
        <v>152643</v>
      </c>
      <c r="G100" s="239">
        <v>2282905</v>
      </c>
      <c r="H100" s="239">
        <v>6226231</v>
      </c>
      <c r="I100" s="239">
        <v>4150151</v>
      </c>
      <c r="J100" s="286">
        <v>0</v>
      </c>
      <c r="K100" s="239">
        <v>5852404</v>
      </c>
      <c r="L100" s="239">
        <v>4021897</v>
      </c>
      <c r="M100" s="239">
        <v>8731450</v>
      </c>
      <c r="N100" s="239">
        <v>11023622</v>
      </c>
      <c r="O100" s="240">
        <v>1230065</v>
      </c>
      <c r="P100" s="240">
        <v>4066476</v>
      </c>
      <c r="Q100" s="240">
        <v>7787798</v>
      </c>
      <c r="R100" s="240">
        <v>70635</v>
      </c>
      <c r="S100" s="240">
        <v>0</v>
      </c>
      <c r="T100" s="239">
        <v>148723</v>
      </c>
      <c r="U100" s="239">
        <v>907315</v>
      </c>
      <c r="V100" s="239">
        <v>4826313.5370000005</v>
      </c>
      <c r="W100" s="239">
        <v>3424170.821</v>
      </c>
    </row>
    <row r="101" spans="2:23">
      <c r="B101" s="237" t="s">
        <v>9</v>
      </c>
      <c r="C101" s="239">
        <v>2149101</v>
      </c>
      <c r="D101" s="239">
        <v>1520570</v>
      </c>
      <c r="E101" s="239">
        <v>553620</v>
      </c>
      <c r="F101" s="239">
        <v>323016</v>
      </c>
      <c r="G101" s="239">
        <v>264136</v>
      </c>
      <c r="H101" s="239">
        <v>21236</v>
      </c>
      <c r="I101" s="239">
        <v>1771090</v>
      </c>
      <c r="J101" s="239">
        <v>2671663</v>
      </c>
      <c r="K101" s="239">
        <v>6737352</v>
      </c>
      <c r="L101" s="239">
        <v>2061071</v>
      </c>
      <c r="M101" s="239">
        <v>550803</v>
      </c>
      <c r="N101" s="239">
        <v>2884386</v>
      </c>
      <c r="O101" s="240">
        <v>4285918</v>
      </c>
      <c r="P101" s="240">
        <v>991022</v>
      </c>
      <c r="Q101" s="240">
        <v>20995283</v>
      </c>
      <c r="R101" s="240">
        <v>20856749</v>
      </c>
      <c r="S101" s="240">
        <v>36258766</v>
      </c>
      <c r="T101" s="239">
        <v>27811671</v>
      </c>
      <c r="U101" s="239">
        <v>41216091</v>
      </c>
      <c r="V101" s="239">
        <v>31899736.686999999</v>
      </c>
      <c r="W101" s="239">
        <v>18587900</v>
      </c>
    </row>
    <row r="102" spans="2:23">
      <c r="B102" s="237" t="s">
        <v>10</v>
      </c>
      <c r="C102" s="286">
        <v>0</v>
      </c>
      <c r="D102" s="239">
        <v>658150</v>
      </c>
      <c r="E102" s="239">
        <v>1310732</v>
      </c>
      <c r="F102" s="239">
        <v>538119</v>
      </c>
      <c r="G102" s="239">
        <v>2421559</v>
      </c>
      <c r="H102" s="239">
        <v>845047</v>
      </c>
      <c r="I102" s="239">
        <v>3058047</v>
      </c>
      <c r="J102" s="239">
        <v>4026033</v>
      </c>
      <c r="K102" s="239">
        <v>10187219</v>
      </c>
      <c r="L102" s="286">
        <v>0</v>
      </c>
      <c r="M102" s="239">
        <v>914093.15800000005</v>
      </c>
      <c r="N102" s="239">
        <v>5429027.4989999998</v>
      </c>
      <c r="O102" s="240">
        <v>7620834</v>
      </c>
      <c r="P102" s="240">
        <v>3413766</v>
      </c>
      <c r="Q102" s="240">
        <v>26167000</v>
      </c>
      <c r="R102" s="240">
        <v>2858411</v>
      </c>
      <c r="S102" s="240">
        <v>5036041</v>
      </c>
      <c r="T102" s="286">
        <v>0</v>
      </c>
      <c r="U102" s="286">
        <v>0</v>
      </c>
      <c r="V102" s="286">
        <v>0</v>
      </c>
      <c r="W102" s="239">
        <v>3137101</v>
      </c>
    </row>
    <row r="103" spans="2:23">
      <c r="B103" s="237" t="s">
        <v>11</v>
      </c>
      <c r="C103" s="239">
        <v>765142</v>
      </c>
      <c r="D103" s="239">
        <v>2062000</v>
      </c>
      <c r="E103" s="239">
        <v>2060400</v>
      </c>
      <c r="F103" s="239">
        <v>2080600</v>
      </c>
      <c r="G103" s="239">
        <v>6426827</v>
      </c>
      <c r="H103" s="239">
        <v>15483151</v>
      </c>
      <c r="I103" s="239">
        <v>339832</v>
      </c>
      <c r="J103" s="239">
        <v>1305279</v>
      </c>
      <c r="K103" s="239">
        <v>8983917</v>
      </c>
      <c r="L103" s="286">
        <v>0</v>
      </c>
      <c r="M103" s="239">
        <v>338564</v>
      </c>
      <c r="N103" s="239">
        <v>1185465</v>
      </c>
      <c r="O103" s="240">
        <v>2428940</v>
      </c>
      <c r="P103" s="240">
        <v>1045680</v>
      </c>
      <c r="Q103" s="286">
        <v>0</v>
      </c>
      <c r="R103" s="240">
        <v>333026</v>
      </c>
      <c r="S103" s="286">
        <v>0</v>
      </c>
      <c r="T103" s="286">
        <v>0</v>
      </c>
      <c r="U103" s="239">
        <v>14338</v>
      </c>
      <c r="V103" s="239">
        <v>694557</v>
      </c>
      <c r="W103" s="239">
        <v>46738833</v>
      </c>
    </row>
    <row r="104" spans="2:23">
      <c r="B104" s="237" t="s">
        <v>12</v>
      </c>
      <c r="C104" s="239">
        <v>196361</v>
      </c>
      <c r="D104" s="239">
        <v>525112</v>
      </c>
      <c r="E104" s="239">
        <v>745808</v>
      </c>
      <c r="F104" s="239">
        <v>833430</v>
      </c>
      <c r="G104" s="239">
        <v>339618</v>
      </c>
      <c r="H104" s="239">
        <v>910691</v>
      </c>
      <c r="I104" s="239">
        <v>3082350</v>
      </c>
      <c r="J104" s="239">
        <v>2486618</v>
      </c>
      <c r="K104" s="239">
        <v>3975739</v>
      </c>
      <c r="L104" s="286">
        <v>0</v>
      </c>
      <c r="M104" s="286">
        <v>0</v>
      </c>
      <c r="N104" s="286">
        <v>0</v>
      </c>
      <c r="O104" s="286">
        <v>0</v>
      </c>
      <c r="P104" s="286">
        <v>0</v>
      </c>
      <c r="Q104" s="286">
        <v>0</v>
      </c>
      <c r="R104" s="286"/>
      <c r="S104" s="286">
        <v>0</v>
      </c>
      <c r="T104" s="286">
        <v>2359497.713</v>
      </c>
      <c r="U104" s="286">
        <v>9800441</v>
      </c>
      <c r="V104" s="286">
        <v>768902.33199999994</v>
      </c>
      <c r="W104" s="239">
        <v>308425.87400000001</v>
      </c>
    </row>
    <row r="105" spans="2:23">
      <c r="B105" s="237" t="s">
        <v>13</v>
      </c>
      <c r="C105" s="239">
        <v>1826568</v>
      </c>
      <c r="D105" s="239">
        <v>1403344</v>
      </c>
      <c r="E105" s="239">
        <v>35260</v>
      </c>
      <c r="F105" s="239">
        <v>527871</v>
      </c>
      <c r="G105" s="239">
        <v>1023002</v>
      </c>
      <c r="H105" s="239">
        <v>1327748</v>
      </c>
      <c r="I105" s="239">
        <v>2756946</v>
      </c>
      <c r="J105" s="239">
        <v>32955</v>
      </c>
      <c r="K105" s="286">
        <v>0</v>
      </c>
      <c r="L105" s="239">
        <v>38358</v>
      </c>
      <c r="M105" s="286">
        <v>0</v>
      </c>
      <c r="N105" s="286">
        <v>0</v>
      </c>
      <c r="O105" s="286">
        <v>0</v>
      </c>
      <c r="P105" s="286">
        <v>0</v>
      </c>
      <c r="Q105" s="240">
        <v>7682790</v>
      </c>
      <c r="R105" s="240">
        <v>3023113</v>
      </c>
      <c r="S105" s="240">
        <v>11444531</v>
      </c>
      <c r="T105" s="239">
        <v>6722359</v>
      </c>
      <c r="U105" s="239">
        <v>162216491</v>
      </c>
      <c r="V105" s="239">
        <v>78724002.137999997</v>
      </c>
      <c r="W105" s="239">
        <v>37070999.267999999</v>
      </c>
    </row>
    <row r="106" spans="2:23">
      <c r="B106" s="237" t="s">
        <v>608</v>
      </c>
      <c r="C106" s="286">
        <v>0</v>
      </c>
      <c r="D106" s="286">
        <v>0</v>
      </c>
      <c r="E106" s="286">
        <v>0</v>
      </c>
      <c r="F106" s="286">
        <v>0</v>
      </c>
      <c r="G106" s="286">
        <v>0</v>
      </c>
      <c r="H106" s="286">
        <v>0</v>
      </c>
      <c r="I106" s="286">
        <v>0</v>
      </c>
      <c r="J106" s="286">
        <v>0</v>
      </c>
      <c r="K106" s="286">
        <v>0</v>
      </c>
      <c r="L106" s="286">
        <v>0</v>
      </c>
      <c r="M106" s="286">
        <v>0</v>
      </c>
      <c r="N106" s="286">
        <v>0</v>
      </c>
      <c r="O106" s="286">
        <v>0</v>
      </c>
      <c r="P106" s="286">
        <v>0</v>
      </c>
      <c r="Q106" s="286">
        <v>0</v>
      </c>
      <c r="R106" s="286">
        <v>0</v>
      </c>
      <c r="S106" s="286">
        <v>0</v>
      </c>
      <c r="T106" s="286">
        <v>0</v>
      </c>
      <c r="U106" s="286">
        <v>0</v>
      </c>
      <c r="V106" s="286">
        <v>1065428</v>
      </c>
      <c r="W106" s="239">
        <v>27420950</v>
      </c>
    </row>
    <row r="107" spans="2:23">
      <c r="B107" s="237" t="s">
        <v>14</v>
      </c>
      <c r="C107" s="239">
        <v>565711</v>
      </c>
      <c r="D107" s="239">
        <v>1158673</v>
      </c>
      <c r="E107" s="239">
        <v>6717937</v>
      </c>
      <c r="F107" s="239">
        <v>4593046</v>
      </c>
      <c r="G107" s="239">
        <v>7907574</v>
      </c>
      <c r="H107" s="239">
        <v>15481636</v>
      </c>
      <c r="I107" s="239">
        <v>5846267</v>
      </c>
      <c r="J107" s="239">
        <v>9056981</v>
      </c>
      <c r="K107" s="239">
        <v>27143828</v>
      </c>
      <c r="L107" s="286">
        <v>0</v>
      </c>
      <c r="M107" s="286">
        <v>0</v>
      </c>
      <c r="N107" s="286">
        <v>0</v>
      </c>
      <c r="O107" s="240">
        <v>2658005</v>
      </c>
      <c r="P107" s="240">
        <v>44056</v>
      </c>
      <c r="Q107" s="286">
        <v>0</v>
      </c>
      <c r="R107" s="240"/>
      <c r="S107" s="286">
        <v>0</v>
      </c>
      <c r="T107" s="286">
        <v>0</v>
      </c>
      <c r="U107" s="286">
        <v>0</v>
      </c>
      <c r="V107" s="286">
        <v>12948183</v>
      </c>
      <c r="W107" s="286">
        <v>0</v>
      </c>
    </row>
    <row r="108" spans="2:23">
      <c r="B108" s="237" t="s">
        <v>15</v>
      </c>
      <c r="C108" s="286">
        <v>0</v>
      </c>
      <c r="D108" s="239">
        <v>642123</v>
      </c>
      <c r="E108" s="239">
        <v>5132079</v>
      </c>
      <c r="F108" s="239">
        <v>3465144</v>
      </c>
      <c r="G108" s="239">
        <v>10290252</v>
      </c>
      <c r="H108" s="239">
        <v>6175679</v>
      </c>
      <c r="I108" s="239">
        <v>6921992</v>
      </c>
      <c r="J108" s="239">
        <v>3073874</v>
      </c>
      <c r="K108" s="239">
        <v>17564</v>
      </c>
      <c r="L108" s="239">
        <v>326135</v>
      </c>
      <c r="M108" s="239">
        <v>221270.272</v>
      </c>
      <c r="N108" s="239">
        <v>4825345.364000001</v>
      </c>
      <c r="O108" s="240">
        <v>11415145</v>
      </c>
      <c r="P108" s="240">
        <v>12242818</v>
      </c>
      <c r="Q108" s="240">
        <v>11037327</v>
      </c>
      <c r="R108" s="240">
        <v>16991177</v>
      </c>
      <c r="S108" s="240">
        <v>14389054</v>
      </c>
      <c r="T108" s="239">
        <v>48572048.143999994</v>
      </c>
      <c r="U108" s="239">
        <v>90189849</v>
      </c>
      <c r="V108" s="239">
        <v>47790068.348999992</v>
      </c>
      <c r="W108" s="239">
        <v>55732327.809999973</v>
      </c>
    </row>
    <row r="109" spans="2:23">
      <c r="B109" s="237" t="s">
        <v>16</v>
      </c>
      <c r="C109" s="286">
        <v>0</v>
      </c>
      <c r="D109" s="286">
        <v>0</v>
      </c>
      <c r="E109" s="286">
        <v>0</v>
      </c>
      <c r="F109" s="286">
        <v>0</v>
      </c>
      <c r="G109" s="286">
        <v>0</v>
      </c>
      <c r="H109" s="286">
        <v>0</v>
      </c>
      <c r="I109" s="286">
        <v>0</v>
      </c>
      <c r="J109" s="286">
        <v>0</v>
      </c>
      <c r="K109" s="286">
        <v>0</v>
      </c>
      <c r="L109" s="286">
        <v>0</v>
      </c>
      <c r="M109" s="286">
        <v>0</v>
      </c>
      <c r="N109" s="286">
        <v>0</v>
      </c>
      <c r="O109" s="286">
        <v>0</v>
      </c>
      <c r="P109" s="286">
        <v>0</v>
      </c>
      <c r="Q109" s="240">
        <v>4241991</v>
      </c>
      <c r="R109" s="240">
        <v>5657767</v>
      </c>
      <c r="S109" s="240">
        <v>5251541</v>
      </c>
      <c r="T109" s="239">
        <v>3886086</v>
      </c>
      <c r="U109" s="239">
        <v>5503424</v>
      </c>
      <c r="V109" s="239">
        <v>2192595.2000000002</v>
      </c>
      <c r="W109" s="239">
        <v>272031.60800000001</v>
      </c>
    </row>
    <row r="110" spans="2:23">
      <c r="B110" s="237" t="s">
        <v>17</v>
      </c>
      <c r="C110" s="239">
        <v>1381336</v>
      </c>
      <c r="D110" s="286">
        <v>0</v>
      </c>
      <c r="E110" s="286">
        <v>0</v>
      </c>
      <c r="F110" s="286">
        <v>0</v>
      </c>
      <c r="G110" s="286">
        <v>0</v>
      </c>
      <c r="H110" s="286">
        <v>0</v>
      </c>
      <c r="I110" s="286">
        <v>0</v>
      </c>
      <c r="J110" s="286">
        <v>0</v>
      </c>
      <c r="K110" s="286">
        <v>0</v>
      </c>
      <c r="L110" s="239">
        <v>20299838</v>
      </c>
      <c r="M110" s="286">
        <v>0</v>
      </c>
      <c r="N110" s="286">
        <v>0</v>
      </c>
      <c r="O110" s="240">
        <v>5048152</v>
      </c>
      <c r="P110" s="240">
        <v>5085554</v>
      </c>
      <c r="Q110" s="240">
        <v>8379823</v>
      </c>
      <c r="R110" s="240">
        <v>7827627</v>
      </c>
      <c r="S110" s="240">
        <v>11031494</v>
      </c>
      <c r="T110" s="239">
        <v>11998747.498</v>
      </c>
      <c r="U110" s="239">
        <v>39490472</v>
      </c>
      <c r="V110" s="239">
        <v>40926925.637000002</v>
      </c>
      <c r="W110" s="239">
        <v>40058251.560000002</v>
      </c>
    </row>
    <row r="111" spans="2:23">
      <c r="B111" s="237" t="s">
        <v>84</v>
      </c>
      <c r="C111" s="239">
        <v>563040</v>
      </c>
      <c r="D111" s="286">
        <v>0</v>
      </c>
      <c r="E111" s="286">
        <v>0</v>
      </c>
      <c r="F111" s="286">
        <v>0</v>
      </c>
      <c r="G111" s="239">
        <v>480000</v>
      </c>
      <c r="H111" s="239">
        <v>1409649</v>
      </c>
      <c r="I111" s="239">
        <v>644182</v>
      </c>
      <c r="J111" s="239">
        <v>65154</v>
      </c>
      <c r="K111" s="239">
        <v>292168</v>
      </c>
      <c r="L111" s="286">
        <v>0</v>
      </c>
      <c r="M111" s="286">
        <v>0</v>
      </c>
      <c r="N111" s="286">
        <v>0</v>
      </c>
      <c r="O111" s="240">
        <v>13500</v>
      </c>
      <c r="P111" s="240">
        <v>165782</v>
      </c>
      <c r="Q111" s="286">
        <v>0</v>
      </c>
      <c r="R111" s="240">
        <v>46121</v>
      </c>
      <c r="S111" s="240">
        <v>2826131</v>
      </c>
      <c r="T111" s="239">
        <v>1296502</v>
      </c>
      <c r="U111" s="239">
        <v>72354</v>
      </c>
      <c r="V111" s="239">
        <v>375764</v>
      </c>
      <c r="W111" s="239">
        <v>5019701</v>
      </c>
    </row>
    <row r="112" spans="2:23">
      <c r="B112" s="237" t="s">
        <v>19</v>
      </c>
      <c r="C112" s="239">
        <v>344618</v>
      </c>
      <c r="D112" s="239">
        <v>944566</v>
      </c>
      <c r="E112" s="239">
        <v>451236</v>
      </c>
      <c r="F112" s="239">
        <v>1147268</v>
      </c>
      <c r="G112" s="239">
        <v>589296</v>
      </c>
      <c r="H112" s="239">
        <v>261241</v>
      </c>
      <c r="I112" s="239">
        <v>13767502</v>
      </c>
      <c r="J112" s="239">
        <v>8328252</v>
      </c>
      <c r="K112" s="239">
        <v>10279030</v>
      </c>
      <c r="L112" s="286">
        <v>0</v>
      </c>
      <c r="M112" s="239">
        <v>127238</v>
      </c>
      <c r="N112" s="239">
        <v>286384</v>
      </c>
      <c r="O112" s="240">
        <v>85870</v>
      </c>
      <c r="P112" s="240">
        <v>5512902</v>
      </c>
      <c r="Q112" s="240">
        <v>32238000</v>
      </c>
      <c r="R112" s="240">
        <v>22536994</v>
      </c>
      <c r="S112" s="240">
        <v>2979791</v>
      </c>
      <c r="T112" s="239">
        <v>1311888</v>
      </c>
      <c r="U112" s="239">
        <v>1093719</v>
      </c>
      <c r="V112" s="239">
        <v>616607.26399999997</v>
      </c>
      <c r="W112" s="239">
        <v>1752007.122</v>
      </c>
    </row>
    <row r="113" spans="2:23">
      <c r="B113" s="237" t="s">
        <v>20</v>
      </c>
      <c r="C113" s="286">
        <v>0</v>
      </c>
      <c r="D113" s="286">
        <v>0</v>
      </c>
      <c r="E113" s="286">
        <v>0</v>
      </c>
      <c r="F113" s="286">
        <v>0</v>
      </c>
      <c r="G113" s="286">
        <v>0</v>
      </c>
      <c r="H113" s="286">
        <v>0</v>
      </c>
      <c r="I113" s="286">
        <v>0</v>
      </c>
      <c r="J113" s="286">
        <v>0</v>
      </c>
      <c r="K113" s="286">
        <v>0</v>
      </c>
      <c r="L113" s="286">
        <v>0</v>
      </c>
      <c r="M113" s="286">
        <v>0</v>
      </c>
      <c r="N113" s="286">
        <v>0</v>
      </c>
      <c r="O113" s="286">
        <v>0</v>
      </c>
      <c r="P113" s="286">
        <v>0</v>
      </c>
      <c r="Q113" s="286">
        <v>0</v>
      </c>
      <c r="R113" s="286">
        <v>0</v>
      </c>
      <c r="S113" s="286">
        <v>0</v>
      </c>
      <c r="T113" s="286">
        <v>0</v>
      </c>
      <c r="U113" s="286">
        <v>0</v>
      </c>
      <c r="V113" s="286">
        <v>0</v>
      </c>
      <c r="W113" s="286">
        <v>0</v>
      </c>
    </row>
    <row r="114" spans="2:23">
      <c r="B114" s="342"/>
      <c r="C114" s="343"/>
      <c r="D114" s="343"/>
      <c r="E114" s="343"/>
      <c r="F114" s="343"/>
      <c r="G114" s="343"/>
      <c r="H114" s="343"/>
      <c r="I114" s="343"/>
      <c r="J114" s="343"/>
      <c r="K114" s="343"/>
      <c r="L114" s="343"/>
      <c r="M114" s="343"/>
      <c r="N114" s="343"/>
      <c r="O114" s="343"/>
      <c r="P114" s="343"/>
      <c r="Q114" s="343"/>
      <c r="R114" s="343"/>
      <c r="S114" s="343"/>
      <c r="T114" s="343"/>
    </row>
    <row r="115" spans="2:23">
      <c r="B115" s="241" t="s">
        <v>21</v>
      </c>
      <c r="C115" s="242">
        <f t="shared" ref="C115:L115" si="6">SUM(C97:C113)</f>
        <v>9990904</v>
      </c>
      <c r="D115" s="242">
        <f t="shared" si="6"/>
        <v>11661460</v>
      </c>
      <c r="E115" s="242">
        <f t="shared" si="6"/>
        <v>19007598</v>
      </c>
      <c r="F115" s="242">
        <f t="shared" si="6"/>
        <v>14072596</v>
      </c>
      <c r="G115" s="242">
        <f t="shared" si="6"/>
        <v>32898974</v>
      </c>
      <c r="H115" s="242">
        <f t="shared" si="6"/>
        <v>49634560</v>
      </c>
      <c r="I115" s="242">
        <f t="shared" si="6"/>
        <v>54437830</v>
      </c>
      <c r="J115" s="242">
        <f t="shared" si="6"/>
        <v>34882631</v>
      </c>
      <c r="K115" s="242">
        <f t="shared" si="6"/>
        <v>86159021</v>
      </c>
      <c r="L115" s="242">
        <f t="shared" si="6"/>
        <v>31448373</v>
      </c>
      <c r="M115" s="242">
        <f>SUM(M97:M113)</f>
        <v>26488762.43</v>
      </c>
      <c r="N115" s="242">
        <f t="shared" ref="N115:S115" si="7">SUM(N97:N113)</f>
        <v>47877309.862999998</v>
      </c>
      <c r="O115" s="242">
        <f t="shared" si="7"/>
        <v>46150280</v>
      </c>
      <c r="P115" s="242">
        <f t="shared" si="7"/>
        <v>39103342.241999999</v>
      </c>
      <c r="Q115" s="242">
        <f>SUM(Q97:Q113)</f>
        <v>136714482</v>
      </c>
      <c r="R115" s="242">
        <f t="shared" si="7"/>
        <v>96407721</v>
      </c>
      <c r="S115" s="242">
        <f t="shared" si="7"/>
        <v>125065765</v>
      </c>
      <c r="T115" s="242">
        <f>SUM(T97:T113)</f>
        <v>116534878.89999999</v>
      </c>
      <c r="U115" s="242">
        <f>SUM(U97:U113)</f>
        <v>375171775</v>
      </c>
      <c r="V115" s="242">
        <f>SUM(V97:V113)</f>
        <v>261743802.43999997</v>
      </c>
      <c r="W115" s="341">
        <f>SUM(W97:W113)</f>
        <v>240362645.06299999</v>
      </c>
    </row>
    <row r="116" spans="2:23">
      <c r="B116" s="214" t="s">
        <v>835</v>
      </c>
      <c r="C116" s="214"/>
      <c r="D116" s="210"/>
      <c r="E116" s="348"/>
      <c r="F116" s="210"/>
      <c r="G116" s="217"/>
      <c r="H116" s="217"/>
      <c r="I116" s="217"/>
      <c r="J116" s="217"/>
      <c r="K116" s="217"/>
      <c r="L116" s="217"/>
      <c r="M116" s="217"/>
    </row>
    <row r="117" spans="2:23">
      <c r="B117" s="213"/>
      <c r="C117" s="349"/>
      <c r="D117" s="349"/>
      <c r="E117" s="349"/>
      <c r="F117" s="349"/>
      <c r="G117" s="349"/>
      <c r="H117" s="349"/>
      <c r="I117" s="349"/>
      <c r="J117" s="349"/>
      <c r="K117" s="349"/>
      <c r="L117" s="349"/>
      <c r="M117" s="349"/>
      <c r="N117" s="349"/>
      <c r="O117" s="349"/>
      <c r="P117" s="349"/>
      <c r="Q117" s="349"/>
      <c r="R117" s="349"/>
      <c r="S117" s="350"/>
      <c r="T117" s="349"/>
    </row>
    <row r="118" spans="2:23">
      <c r="B118" s="213"/>
      <c r="C118" s="214"/>
      <c r="D118" s="210"/>
      <c r="E118" s="348"/>
      <c r="F118" s="210"/>
      <c r="G118" s="217"/>
      <c r="H118" s="217"/>
      <c r="I118" s="217"/>
      <c r="J118" s="217"/>
      <c r="K118" s="217"/>
      <c r="L118" s="217"/>
      <c r="M118" s="217"/>
    </row>
    <row r="119" spans="2:23">
      <c r="B119" s="210"/>
      <c r="C119" s="217"/>
      <c r="D119" s="217"/>
      <c r="E119" s="217"/>
      <c r="F119" s="217"/>
      <c r="G119" s="217"/>
      <c r="H119" s="217"/>
      <c r="I119" s="217"/>
      <c r="J119" s="217"/>
      <c r="K119" s="217"/>
      <c r="L119" s="217"/>
      <c r="M119" s="217"/>
    </row>
    <row r="120" spans="2:23">
      <c r="B120" s="217"/>
      <c r="C120" s="210"/>
      <c r="D120" s="210"/>
      <c r="E120" s="210"/>
      <c r="F120" s="210"/>
      <c r="G120" s="217"/>
      <c r="H120" s="217"/>
      <c r="I120" s="217"/>
      <c r="J120" s="217"/>
      <c r="K120" s="217"/>
      <c r="L120" s="217"/>
      <c r="M120" s="217"/>
    </row>
  </sheetData>
  <phoneticPr fontId="14" type="noConversion"/>
  <hyperlinks>
    <hyperlink ref="F64" location="'Indice Regiones'!A1" display="&lt; Volver &gt;" xr:uid="{00000000-0004-0000-0D00-000000000000}"/>
    <hyperlink ref="O94" location="'Indice Regiones'!A1" display="&lt; Volver &gt;" xr:uid="{00000000-0004-0000-0D00-000001000000}"/>
    <hyperlink ref="O33" location="'Indice Regiones'!A1" display="&lt; Volver &gt;" xr:uid="{00000000-0004-0000-0D00-000002000000}"/>
    <hyperlink ref="O3" location="'Indice Regiones'!A1" display="&lt; Volver &gt;" xr:uid="{00000000-0004-0000-0D00-000003000000}"/>
  </hyperlinks>
  <pageMargins left="0.75" right="0.75" top="1" bottom="1" header="0" footer="0"/>
  <pageSetup orientation="portrait" r:id="rId1"/>
  <headerFooter alignWithMargins="0"/>
  <ignoredErrors>
    <ignoredError sqref="J115:T115 I115:I116 C115:H115"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B1:Z78"/>
  <sheetViews>
    <sheetView showGridLines="0" zoomScale="90" zoomScaleNormal="90" workbookViewId="0">
      <selection activeCell="J22" sqref="J22"/>
    </sheetView>
  </sheetViews>
  <sheetFormatPr baseColWidth="10" defaultRowHeight="12"/>
  <cols>
    <col min="1" max="1" width="3.7109375" style="249" customWidth="1"/>
    <col min="2" max="2" width="17.28515625" style="217" customWidth="1"/>
    <col min="3" max="9" width="11.7109375" style="217" customWidth="1"/>
    <col min="10" max="10" width="11.7109375" style="249" customWidth="1"/>
    <col min="11" max="12" width="11.85546875" style="249" customWidth="1"/>
    <col min="13" max="13" width="12.42578125" style="249" customWidth="1"/>
    <col min="14" max="15" width="12.28515625" style="249" customWidth="1"/>
    <col min="16" max="16" width="11.85546875" style="249" customWidth="1"/>
    <col min="17" max="19" width="13" style="301" customWidth="1"/>
    <col min="20" max="20" width="13" style="249" customWidth="1"/>
    <col min="21" max="23" width="12" style="249" bestFit="1" customWidth="1"/>
    <col min="24" max="16384" width="11.42578125" style="249"/>
  </cols>
  <sheetData>
    <row r="1" spans="2:26" ht="12.75">
      <c r="B1" s="212" t="s">
        <v>212</v>
      </c>
      <c r="C1" s="212"/>
      <c r="L1" s="227"/>
      <c r="M1" s="227"/>
      <c r="N1" s="227"/>
      <c r="O1" s="227"/>
      <c r="P1" s="227"/>
      <c r="Q1" s="289"/>
      <c r="R1" s="289"/>
      <c r="S1" s="289"/>
      <c r="T1" s="227"/>
      <c r="U1" s="227"/>
      <c r="V1" s="227"/>
      <c r="W1" s="227"/>
      <c r="X1" s="227"/>
      <c r="Y1" s="227"/>
      <c r="Z1" s="227"/>
    </row>
    <row r="2" spans="2:26" ht="12.75">
      <c r="B2" s="371" t="s">
        <v>143</v>
      </c>
      <c r="C2" s="371"/>
      <c r="D2" s="372"/>
      <c r="E2" s="372"/>
      <c r="L2" s="227"/>
      <c r="M2" s="227"/>
      <c r="N2" s="227"/>
      <c r="O2" s="227"/>
      <c r="P2" s="227"/>
      <c r="Q2" s="289"/>
      <c r="R2" s="289"/>
      <c r="S2" s="289"/>
      <c r="T2" s="227"/>
      <c r="U2" s="227"/>
      <c r="V2" s="227"/>
      <c r="W2" s="227"/>
      <c r="X2" s="227"/>
      <c r="Y2" s="227"/>
      <c r="Z2" s="227"/>
    </row>
    <row r="3" spans="2:26" ht="12.75">
      <c r="B3" s="211" t="s">
        <v>2</v>
      </c>
      <c r="C3" s="211"/>
      <c r="L3" s="227"/>
      <c r="N3" s="252"/>
      <c r="O3" s="432" t="s">
        <v>185</v>
      </c>
      <c r="P3" s="227"/>
      <c r="U3" s="227"/>
      <c r="V3" s="227"/>
      <c r="W3" s="227"/>
      <c r="X3" s="227"/>
      <c r="Y3" s="227"/>
      <c r="Z3" s="227"/>
    </row>
    <row r="4" spans="2:26" ht="12.75">
      <c r="B4" s="211"/>
      <c r="C4" s="211"/>
      <c r="L4" s="227"/>
      <c r="M4" s="227"/>
      <c r="N4" s="227"/>
      <c r="O4" s="227"/>
      <c r="P4" s="227"/>
      <c r="U4" s="227"/>
      <c r="V4" s="227"/>
      <c r="W4" s="227"/>
      <c r="X4" s="227"/>
      <c r="Y4" s="227"/>
      <c r="Z4" s="227"/>
    </row>
    <row r="5" spans="2:26" ht="12.75">
      <c r="B5" s="366" t="s">
        <v>3</v>
      </c>
      <c r="C5" s="367">
        <v>2001</v>
      </c>
      <c r="D5" s="367">
        <v>2002</v>
      </c>
      <c r="E5" s="367">
        <v>2003</v>
      </c>
      <c r="F5" s="367">
        <v>2004</v>
      </c>
      <c r="G5" s="367" t="s">
        <v>213</v>
      </c>
      <c r="H5" s="367">
        <v>2006</v>
      </c>
      <c r="I5" s="367">
        <v>2007</v>
      </c>
      <c r="J5" s="367">
        <v>2008</v>
      </c>
      <c r="K5" s="367">
        <v>2009</v>
      </c>
      <c r="L5" s="367">
        <v>2010</v>
      </c>
      <c r="M5" s="367">
        <v>2011</v>
      </c>
      <c r="N5" s="367">
        <v>2012</v>
      </c>
      <c r="O5" s="367">
        <v>2013</v>
      </c>
      <c r="P5" s="367">
        <v>2014</v>
      </c>
      <c r="Q5" s="367">
        <v>2015</v>
      </c>
      <c r="R5" s="367">
        <v>2016</v>
      </c>
      <c r="S5" s="367">
        <v>2017</v>
      </c>
      <c r="T5" s="367">
        <v>2018</v>
      </c>
      <c r="U5" s="367">
        <v>2019</v>
      </c>
      <c r="V5" s="367" t="s">
        <v>644</v>
      </c>
      <c r="W5" s="375" t="s">
        <v>685</v>
      </c>
      <c r="X5" s="227"/>
      <c r="Y5" s="227"/>
    </row>
    <row r="6" spans="2:26" ht="12.75">
      <c r="B6" s="361" t="s">
        <v>4</v>
      </c>
      <c r="C6" s="362">
        <v>2371818</v>
      </c>
      <c r="D6" s="362">
        <v>1524404</v>
      </c>
      <c r="E6" s="362">
        <v>1657598</v>
      </c>
      <c r="F6" s="362">
        <v>2252095</v>
      </c>
      <c r="G6" s="362">
        <v>1311091</v>
      </c>
      <c r="H6" s="362">
        <v>3571569</v>
      </c>
      <c r="I6" s="362">
        <v>2095590</v>
      </c>
      <c r="J6" s="363">
        <v>2021667</v>
      </c>
      <c r="K6" s="363">
        <v>2370209</v>
      </c>
      <c r="L6" s="363">
        <v>3158384</v>
      </c>
      <c r="M6" s="363">
        <v>3292412</v>
      </c>
      <c r="N6" s="363">
        <v>2761023.48</v>
      </c>
      <c r="O6" s="364">
        <v>3120033.5830000006</v>
      </c>
      <c r="P6" s="363">
        <v>2710171.548</v>
      </c>
      <c r="Q6" s="364">
        <v>4143925.17</v>
      </c>
      <c r="R6" s="364">
        <v>6803988.8020000001</v>
      </c>
      <c r="S6" s="364">
        <v>5986908.7080000006</v>
      </c>
      <c r="T6" s="363">
        <v>11060779.400000002</v>
      </c>
      <c r="U6" s="363">
        <v>12182888.596000001</v>
      </c>
      <c r="V6" s="363">
        <v>7336523.879999999</v>
      </c>
      <c r="W6" s="363">
        <v>5632811.0449999999</v>
      </c>
      <c r="X6" s="227"/>
      <c r="Y6" s="227"/>
    </row>
    <row r="7" spans="2:26" ht="12.75">
      <c r="B7" s="361" t="s">
        <v>6</v>
      </c>
      <c r="C7" s="363">
        <v>3322357</v>
      </c>
      <c r="D7" s="363">
        <v>2733107</v>
      </c>
      <c r="E7" s="363">
        <v>2924462</v>
      </c>
      <c r="F7" s="363">
        <v>4535148</v>
      </c>
      <c r="G7" s="363">
        <v>4208784</v>
      </c>
      <c r="H7" s="363">
        <v>4717964</v>
      </c>
      <c r="I7" s="363">
        <v>6143607</v>
      </c>
      <c r="J7" s="363">
        <v>7140962</v>
      </c>
      <c r="K7" s="363">
        <v>4153614</v>
      </c>
      <c r="L7" s="363">
        <v>4638017</v>
      </c>
      <c r="M7" s="363">
        <v>5009002</v>
      </c>
      <c r="N7" s="363">
        <v>10768777.01</v>
      </c>
      <c r="O7" s="364">
        <v>28760290.685999997</v>
      </c>
      <c r="P7" s="363">
        <v>8476061.3399999999</v>
      </c>
      <c r="Q7" s="364">
        <v>8914244.3969999999</v>
      </c>
      <c r="R7" s="364">
        <v>13064836.117000001</v>
      </c>
      <c r="S7" s="364">
        <v>8692536.5250000004</v>
      </c>
      <c r="T7" s="363">
        <v>10898021.927000001</v>
      </c>
      <c r="U7" s="363">
        <v>9242103.9049999993</v>
      </c>
      <c r="V7" s="363">
        <v>7706758.9879999999</v>
      </c>
      <c r="W7" s="363">
        <v>11390447.171</v>
      </c>
      <c r="X7" s="227"/>
      <c r="Y7" s="227"/>
    </row>
    <row r="8" spans="2:26" ht="12.75">
      <c r="B8" s="361" t="s">
        <v>7</v>
      </c>
      <c r="C8" s="363">
        <v>5825883</v>
      </c>
      <c r="D8" s="363">
        <v>6660872</v>
      </c>
      <c r="E8" s="363">
        <v>6677077</v>
      </c>
      <c r="F8" s="363">
        <v>7537578</v>
      </c>
      <c r="G8" s="363">
        <v>4702090</v>
      </c>
      <c r="H8" s="363">
        <v>5858455</v>
      </c>
      <c r="I8" s="363">
        <v>6723884</v>
      </c>
      <c r="J8" s="363">
        <v>11490260</v>
      </c>
      <c r="K8" s="363">
        <v>11194413</v>
      </c>
      <c r="L8" s="363">
        <v>7811899</v>
      </c>
      <c r="M8" s="363">
        <v>9014689</v>
      </c>
      <c r="N8" s="363">
        <v>13656245.135999998</v>
      </c>
      <c r="O8" s="364">
        <v>16500298.940999998</v>
      </c>
      <c r="P8" s="363">
        <v>11932554.283</v>
      </c>
      <c r="Q8" s="364">
        <v>17536626.791000001</v>
      </c>
      <c r="R8" s="364">
        <v>17218592.916999999</v>
      </c>
      <c r="S8" s="364">
        <v>15968846.729999997</v>
      </c>
      <c r="T8" s="363">
        <v>14172753.999</v>
      </c>
      <c r="U8" s="363">
        <v>10951017.710000001</v>
      </c>
      <c r="V8" s="363">
        <v>10777544.364999998</v>
      </c>
      <c r="W8" s="363">
        <v>10434127.104</v>
      </c>
      <c r="X8" s="227"/>
      <c r="Y8" s="227"/>
    </row>
    <row r="9" spans="2:26" ht="12.75">
      <c r="B9" s="361" t="s">
        <v>8</v>
      </c>
      <c r="C9" s="363">
        <v>4864886</v>
      </c>
      <c r="D9" s="363">
        <v>3602237</v>
      </c>
      <c r="E9" s="363">
        <v>4974445</v>
      </c>
      <c r="F9" s="363">
        <v>4838334</v>
      </c>
      <c r="G9" s="363">
        <v>6173880</v>
      </c>
      <c r="H9" s="363">
        <v>6875264</v>
      </c>
      <c r="I9" s="363">
        <v>8280620</v>
      </c>
      <c r="J9" s="363">
        <v>8059103</v>
      </c>
      <c r="K9" s="363">
        <v>6957848</v>
      </c>
      <c r="L9" s="363">
        <v>8320360</v>
      </c>
      <c r="M9" s="363">
        <v>7130966</v>
      </c>
      <c r="N9" s="363">
        <v>11377077.420000002</v>
      </c>
      <c r="O9" s="364">
        <v>10605292.722999999</v>
      </c>
      <c r="P9" s="363">
        <v>12733495.111999998</v>
      </c>
      <c r="Q9" s="364">
        <v>21612988.204</v>
      </c>
      <c r="R9" s="364">
        <v>14314108.573000001</v>
      </c>
      <c r="S9" s="364">
        <v>14359864.981999999</v>
      </c>
      <c r="T9" s="363">
        <v>13726721.649</v>
      </c>
      <c r="U9" s="363">
        <v>13639148.351</v>
      </c>
      <c r="V9" s="363">
        <v>12645294.435000001</v>
      </c>
      <c r="W9" s="363">
        <v>14146649.465</v>
      </c>
      <c r="X9" s="227"/>
      <c r="Y9" s="227"/>
    </row>
    <row r="10" spans="2:26" ht="12.75">
      <c r="B10" s="361" t="s">
        <v>9</v>
      </c>
      <c r="C10" s="363">
        <v>8853636</v>
      </c>
      <c r="D10" s="363">
        <v>8241079</v>
      </c>
      <c r="E10" s="363">
        <v>8508626</v>
      </c>
      <c r="F10" s="363">
        <v>14324530</v>
      </c>
      <c r="G10" s="363">
        <v>15764167</v>
      </c>
      <c r="H10" s="363">
        <v>16671853</v>
      </c>
      <c r="I10" s="363">
        <v>16449420</v>
      </c>
      <c r="J10" s="363">
        <v>8865980</v>
      </c>
      <c r="K10" s="363">
        <v>10122061</v>
      </c>
      <c r="L10" s="363">
        <v>11432598</v>
      </c>
      <c r="M10" s="363">
        <v>10502418</v>
      </c>
      <c r="N10" s="363">
        <v>13751731.705</v>
      </c>
      <c r="O10" s="364">
        <v>13688856.493999999</v>
      </c>
      <c r="P10" s="363">
        <v>16660877.529000001</v>
      </c>
      <c r="Q10" s="364">
        <v>23093497.465</v>
      </c>
      <c r="R10" s="364">
        <v>26171801.566</v>
      </c>
      <c r="S10" s="364">
        <v>23511769.347999997</v>
      </c>
      <c r="T10" s="363">
        <v>20253881.031999998</v>
      </c>
      <c r="U10" s="363">
        <v>18006854.27</v>
      </c>
      <c r="V10" s="363">
        <v>16744309.240999997</v>
      </c>
      <c r="W10" s="363">
        <v>22029065.385999996</v>
      </c>
      <c r="X10" s="227"/>
      <c r="Y10" s="227"/>
    </row>
    <row r="11" spans="2:26" ht="12.75">
      <c r="B11" s="361" t="s">
        <v>10</v>
      </c>
      <c r="C11" s="363">
        <v>23223756</v>
      </c>
      <c r="D11" s="363">
        <v>26541006</v>
      </c>
      <c r="E11" s="363">
        <v>21274664</v>
      </c>
      <c r="F11" s="363">
        <v>19581711</v>
      </c>
      <c r="G11" s="363">
        <v>19126170</v>
      </c>
      <c r="H11" s="363">
        <v>27803262</v>
      </c>
      <c r="I11" s="363">
        <v>31907925</v>
      </c>
      <c r="J11" s="363">
        <v>29727074</v>
      </c>
      <c r="K11" s="363">
        <v>27465698</v>
      </c>
      <c r="L11" s="363">
        <v>22445531</v>
      </c>
      <c r="M11" s="363">
        <v>26785414</v>
      </c>
      <c r="N11" s="363">
        <v>33808868.921999998</v>
      </c>
      <c r="O11" s="364">
        <v>33466114.799000002</v>
      </c>
      <c r="P11" s="363">
        <v>30471543.592999995</v>
      </c>
      <c r="Q11" s="364">
        <v>49204701.491999991</v>
      </c>
      <c r="R11" s="364">
        <v>49228111.086000003</v>
      </c>
      <c r="S11" s="364">
        <v>51751140.682999998</v>
      </c>
      <c r="T11" s="363">
        <v>52568434.010000005</v>
      </c>
      <c r="U11" s="363">
        <v>57869779.327</v>
      </c>
      <c r="V11" s="363">
        <v>54203742.846000016</v>
      </c>
      <c r="W11" s="363">
        <v>58787995.627999991</v>
      </c>
      <c r="X11" s="227"/>
      <c r="Y11" s="227"/>
    </row>
    <row r="12" spans="2:26" ht="12.75">
      <c r="B12" s="361" t="s">
        <v>11</v>
      </c>
      <c r="C12" s="363">
        <v>51606303</v>
      </c>
      <c r="D12" s="363">
        <v>57834233</v>
      </c>
      <c r="E12" s="363">
        <v>62339133</v>
      </c>
      <c r="F12" s="363">
        <v>83376666</v>
      </c>
      <c r="G12" s="363">
        <v>65377585</v>
      </c>
      <c r="H12" s="363">
        <v>70883537</v>
      </c>
      <c r="I12" s="363">
        <v>85526123</v>
      </c>
      <c r="J12" s="363">
        <v>90154844</v>
      </c>
      <c r="K12" s="363">
        <v>68837017</v>
      </c>
      <c r="L12" s="363">
        <v>84813647</v>
      </c>
      <c r="M12" s="363">
        <v>71898885</v>
      </c>
      <c r="N12" s="363">
        <v>105047824.95900001</v>
      </c>
      <c r="O12" s="364">
        <v>112027921.582</v>
      </c>
      <c r="P12" s="363">
        <v>138980343.24599996</v>
      </c>
      <c r="Q12" s="364">
        <v>146623167.64399999</v>
      </c>
      <c r="R12" s="364">
        <v>169150261.35200006</v>
      </c>
      <c r="S12" s="364">
        <v>147816415.62799999</v>
      </c>
      <c r="T12" s="363">
        <v>132949448.89999996</v>
      </c>
      <c r="U12" s="363">
        <v>136820458.67699999</v>
      </c>
      <c r="V12" s="363">
        <v>120426779.33799998</v>
      </c>
      <c r="W12" s="363">
        <v>140624396.79999998</v>
      </c>
      <c r="X12" s="227"/>
      <c r="Y12" s="227"/>
    </row>
    <row r="13" spans="2:26" ht="12.75">
      <c r="B13" s="361" t="s">
        <v>12</v>
      </c>
      <c r="C13" s="363">
        <v>8127771</v>
      </c>
      <c r="D13" s="363">
        <v>10258027</v>
      </c>
      <c r="E13" s="363">
        <v>10364847</v>
      </c>
      <c r="F13" s="363">
        <v>9779268</v>
      </c>
      <c r="G13" s="363">
        <v>8667668</v>
      </c>
      <c r="H13" s="363">
        <v>8898219</v>
      </c>
      <c r="I13" s="363">
        <v>12038186</v>
      </c>
      <c r="J13" s="363">
        <v>17230222</v>
      </c>
      <c r="K13" s="363">
        <v>21506244</v>
      </c>
      <c r="L13" s="363">
        <v>22114773</v>
      </c>
      <c r="M13" s="363">
        <v>24048912</v>
      </c>
      <c r="N13" s="363">
        <v>33803976.957999997</v>
      </c>
      <c r="O13" s="364">
        <v>30798426.477000002</v>
      </c>
      <c r="P13" s="363">
        <v>32393955.767000005</v>
      </c>
      <c r="Q13" s="364">
        <v>37961743.081999995</v>
      </c>
      <c r="R13" s="364">
        <v>38504520.229000002</v>
      </c>
      <c r="S13" s="364">
        <v>32648088.894000001</v>
      </c>
      <c r="T13" s="363">
        <v>29985044.089999996</v>
      </c>
      <c r="U13" s="363">
        <v>28337992.083999999</v>
      </c>
      <c r="V13" s="363">
        <v>32678499.920999996</v>
      </c>
      <c r="W13" s="363">
        <v>27004714.982999999</v>
      </c>
      <c r="X13" s="227"/>
      <c r="Y13" s="227"/>
    </row>
    <row r="14" spans="2:26" ht="12.75">
      <c r="B14" s="361" t="s">
        <v>13</v>
      </c>
      <c r="C14" s="363">
        <v>13509924</v>
      </c>
      <c r="D14" s="363">
        <v>11014243</v>
      </c>
      <c r="E14" s="363">
        <v>10447015</v>
      </c>
      <c r="F14" s="363">
        <v>11086456</v>
      </c>
      <c r="G14" s="363">
        <v>10108920</v>
      </c>
      <c r="H14" s="363">
        <v>14148028</v>
      </c>
      <c r="I14" s="363">
        <v>17618059</v>
      </c>
      <c r="J14" s="363">
        <v>15730516</v>
      </c>
      <c r="K14" s="363">
        <v>22051272</v>
      </c>
      <c r="L14" s="363">
        <v>18635256</v>
      </c>
      <c r="M14" s="363">
        <v>23621415</v>
      </c>
      <c r="N14" s="363">
        <v>36238394.675999999</v>
      </c>
      <c r="O14" s="364">
        <v>33582292.410000004</v>
      </c>
      <c r="P14" s="363">
        <v>32037347.844000001</v>
      </c>
      <c r="Q14" s="364">
        <v>38910156.535000011</v>
      </c>
      <c r="R14" s="364">
        <v>33261615.633000001</v>
      </c>
      <c r="S14" s="364">
        <v>31862235.867000002</v>
      </c>
      <c r="T14" s="363">
        <v>35648533.783000007</v>
      </c>
      <c r="U14" s="363">
        <v>34202407.475000001</v>
      </c>
      <c r="V14" s="363">
        <v>35644538.588</v>
      </c>
      <c r="W14" s="363">
        <v>48179714.02299998</v>
      </c>
      <c r="X14" s="227"/>
      <c r="Y14" s="227"/>
    </row>
    <row r="15" spans="2:26" ht="12.75">
      <c r="B15" s="361" t="s">
        <v>608</v>
      </c>
      <c r="C15" s="363">
        <v>6085555</v>
      </c>
      <c r="D15" s="363">
        <v>9322777</v>
      </c>
      <c r="E15" s="363">
        <v>5711709</v>
      </c>
      <c r="F15" s="363">
        <v>11228194</v>
      </c>
      <c r="G15" s="363">
        <v>6499206</v>
      </c>
      <c r="H15" s="363">
        <v>5796340</v>
      </c>
      <c r="I15" s="363">
        <v>8554109</v>
      </c>
      <c r="J15" s="363">
        <v>8374145</v>
      </c>
      <c r="K15" s="363">
        <v>7588298</v>
      </c>
      <c r="L15" s="363">
        <v>9978410</v>
      </c>
      <c r="M15" s="363">
        <v>10597704</v>
      </c>
      <c r="N15" s="363">
        <v>13366576.143000001</v>
      </c>
      <c r="O15" s="364">
        <v>12610400.509999998</v>
      </c>
      <c r="P15" s="363">
        <v>11603715.601999998</v>
      </c>
      <c r="Q15" s="364">
        <v>11978859.668000001</v>
      </c>
      <c r="R15" s="364">
        <v>12371553.211000001</v>
      </c>
      <c r="S15" s="364">
        <v>11835853.271</v>
      </c>
      <c r="T15" s="363">
        <v>13129272.184999997</v>
      </c>
      <c r="U15" s="363">
        <v>17388512.813000001</v>
      </c>
      <c r="V15" s="363">
        <v>21829807.581999995</v>
      </c>
      <c r="W15" s="363">
        <v>19131002.272999998</v>
      </c>
      <c r="X15" s="227"/>
      <c r="Y15" s="227"/>
    </row>
    <row r="16" spans="2:26" ht="12.75">
      <c r="B16" s="361" t="s">
        <v>14</v>
      </c>
      <c r="C16" s="363">
        <v>31621628</v>
      </c>
      <c r="D16" s="363">
        <v>33235750</v>
      </c>
      <c r="E16" s="363">
        <v>34481047</v>
      </c>
      <c r="F16" s="363">
        <v>42130507</v>
      </c>
      <c r="G16" s="363">
        <v>29455292</v>
      </c>
      <c r="H16" s="363">
        <v>26585041</v>
      </c>
      <c r="I16" s="363">
        <v>29208231</v>
      </c>
      <c r="J16" s="363">
        <v>26308458</v>
      </c>
      <c r="K16" s="363">
        <v>26483029</v>
      </c>
      <c r="L16" s="363">
        <v>32105485</v>
      </c>
      <c r="M16" s="363">
        <v>33868931</v>
      </c>
      <c r="N16" s="363">
        <v>37776993.392999999</v>
      </c>
      <c r="O16" s="364">
        <v>38503119.904999986</v>
      </c>
      <c r="P16" s="363">
        <v>44417834.52099999</v>
      </c>
      <c r="Q16" s="364">
        <v>56245104.220999978</v>
      </c>
      <c r="R16" s="364">
        <v>54082381.899999999</v>
      </c>
      <c r="S16" s="364">
        <v>50183362.975000001</v>
      </c>
      <c r="T16" s="363">
        <v>55938763.301000006</v>
      </c>
      <c r="U16" s="363">
        <v>58289409.303000003</v>
      </c>
      <c r="V16" s="363">
        <v>60551213.389999993</v>
      </c>
      <c r="W16" s="363">
        <v>55061906.113999993</v>
      </c>
      <c r="X16" s="227"/>
      <c r="Y16" s="227"/>
    </row>
    <row r="17" spans="2:25" ht="12.75">
      <c r="B17" s="361" t="s">
        <v>15</v>
      </c>
      <c r="C17" s="363">
        <v>12541155</v>
      </c>
      <c r="D17" s="363">
        <v>14479809</v>
      </c>
      <c r="E17" s="363">
        <v>14617699</v>
      </c>
      <c r="F17" s="363">
        <v>14885009</v>
      </c>
      <c r="G17" s="363">
        <v>10834932</v>
      </c>
      <c r="H17" s="363">
        <v>14101636</v>
      </c>
      <c r="I17" s="363">
        <v>20711686</v>
      </c>
      <c r="J17" s="363">
        <v>18187988</v>
      </c>
      <c r="K17" s="363">
        <v>20749183</v>
      </c>
      <c r="L17" s="363">
        <v>20702725</v>
      </c>
      <c r="M17" s="363">
        <v>21903486</v>
      </c>
      <c r="N17" s="363">
        <v>33995364.720999993</v>
      </c>
      <c r="O17" s="364">
        <v>25380979.555</v>
      </c>
      <c r="P17" s="363">
        <v>25677816.680999998</v>
      </c>
      <c r="Q17" s="364">
        <v>41073789.486999996</v>
      </c>
      <c r="R17" s="364">
        <v>34546323.758999996</v>
      </c>
      <c r="S17" s="364">
        <v>34609680.060999997</v>
      </c>
      <c r="T17" s="363">
        <v>32753926.676999997</v>
      </c>
      <c r="U17" s="363">
        <v>43720676.023999996</v>
      </c>
      <c r="V17" s="363">
        <v>38683697.658999994</v>
      </c>
      <c r="W17" s="363">
        <v>52171339.872999996</v>
      </c>
      <c r="X17" s="227"/>
      <c r="Y17" s="227"/>
    </row>
    <row r="18" spans="2:25" ht="12.75">
      <c r="B18" s="361" t="s">
        <v>16</v>
      </c>
      <c r="C18" s="362">
        <v>8319977</v>
      </c>
      <c r="D18" s="362">
        <v>7026134</v>
      </c>
      <c r="E18" s="362">
        <v>6230656</v>
      </c>
      <c r="F18" s="362">
        <v>7238573</v>
      </c>
      <c r="G18" s="362">
        <v>4969450</v>
      </c>
      <c r="H18" s="362">
        <v>5431217</v>
      </c>
      <c r="I18" s="362">
        <v>7390156</v>
      </c>
      <c r="J18" s="363">
        <v>7994896</v>
      </c>
      <c r="K18" s="363">
        <v>9941160</v>
      </c>
      <c r="L18" s="363">
        <v>10641431</v>
      </c>
      <c r="M18" s="363">
        <v>7374261</v>
      </c>
      <c r="N18" s="363">
        <v>12133121.392999997</v>
      </c>
      <c r="O18" s="364">
        <v>11617764.568</v>
      </c>
      <c r="P18" s="363">
        <v>14709445.293000001</v>
      </c>
      <c r="Q18" s="364">
        <v>18532710.624000002</v>
      </c>
      <c r="R18" s="364">
        <v>18150910.631999999</v>
      </c>
      <c r="S18" s="364">
        <v>12594581.568</v>
      </c>
      <c r="T18" s="363">
        <v>13664953.927999999</v>
      </c>
      <c r="U18" s="363">
        <v>14761269.696</v>
      </c>
      <c r="V18" s="363">
        <v>14978630.187000001</v>
      </c>
      <c r="W18" s="363">
        <v>15676437.331</v>
      </c>
      <c r="X18" s="227"/>
      <c r="Y18" s="227"/>
    </row>
    <row r="19" spans="2:25" ht="12.75">
      <c r="B19" s="361" t="s">
        <v>17</v>
      </c>
      <c r="C19" s="363">
        <v>13870419</v>
      </c>
      <c r="D19" s="363">
        <v>17234098</v>
      </c>
      <c r="E19" s="363">
        <v>19831431</v>
      </c>
      <c r="F19" s="363">
        <v>22243113</v>
      </c>
      <c r="G19" s="363">
        <v>13695381</v>
      </c>
      <c r="H19" s="363">
        <v>16975825</v>
      </c>
      <c r="I19" s="363">
        <v>19397568</v>
      </c>
      <c r="J19" s="363">
        <v>19023579</v>
      </c>
      <c r="K19" s="363">
        <v>24495792</v>
      </c>
      <c r="L19" s="363">
        <v>25472487</v>
      </c>
      <c r="M19" s="363">
        <v>21189679</v>
      </c>
      <c r="N19" s="363">
        <v>26751398.574999999</v>
      </c>
      <c r="O19" s="364">
        <v>25341635.800999999</v>
      </c>
      <c r="P19" s="363">
        <v>30978655.778000005</v>
      </c>
      <c r="Q19" s="364">
        <v>33669250.600999996</v>
      </c>
      <c r="R19" s="364">
        <v>33121797.148999993</v>
      </c>
      <c r="S19" s="364">
        <v>28795392.843000006</v>
      </c>
      <c r="T19" s="363">
        <v>26954018.132999998</v>
      </c>
      <c r="U19" s="363">
        <v>32685592.561999999</v>
      </c>
      <c r="V19" s="363">
        <v>28612052.773000002</v>
      </c>
      <c r="W19" s="363">
        <v>33178362.334999997</v>
      </c>
      <c r="X19" s="227"/>
      <c r="Y19" s="227"/>
    </row>
    <row r="20" spans="2:25" ht="12.75">
      <c r="B20" s="361" t="s">
        <v>84</v>
      </c>
      <c r="C20" s="363">
        <v>3089521</v>
      </c>
      <c r="D20" s="363">
        <v>3670574</v>
      </c>
      <c r="E20" s="363">
        <v>3273381</v>
      </c>
      <c r="F20" s="363">
        <v>2835833</v>
      </c>
      <c r="G20" s="363">
        <v>2430310</v>
      </c>
      <c r="H20" s="363">
        <v>4541956</v>
      </c>
      <c r="I20" s="363">
        <v>5125839</v>
      </c>
      <c r="J20" s="363">
        <v>4635980</v>
      </c>
      <c r="K20" s="363">
        <v>4457822</v>
      </c>
      <c r="L20" s="363">
        <v>5562689</v>
      </c>
      <c r="M20" s="363">
        <v>5053265</v>
      </c>
      <c r="N20" s="363">
        <v>6634740.9869999997</v>
      </c>
      <c r="O20" s="364">
        <v>7694464.5079999994</v>
      </c>
      <c r="P20" s="363">
        <v>8375761.7740000011</v>
      </c>
      <c r="Q20" s="364">
        <v>6076972.1370000001</v>
      </c>
      <c r="R20" s="364">
        <v>6821401.1519999988</v>
      </c>
      <c r="S20" s="364">
        <v>6246293.1279999996</v>
      </c>
      <c r="T20" s="363">
        <v>7095840.1279999996</v>
      </c>
      <c r="U20" s="363">
        <v>5689355.7869999995</v>
      </c>
      <c r="V20" s="363">
        <v>7306618.3079999993</v>
      </c>
      <c r="W20" s="363">
        <v>7259010.6919999998</v>
      </c>
      <c r="X20" s="227"/>
      <c r="Y20" s="227"/>
    </row>
    <row r="21" spans="2:25" ht="12.75">
      <c r="B21" s="361" t="s">
        <v>19</v>
      </c>
      <c r="C21" s="363">
        <v>1797552</v>
      </c>
      <c r="D21" s="363">
        <v>1573507</v>
      </c>
      <c r="E21" s="363">
        <v>1381847</v>
      </c>
      <c r="F21" s="363">
        <v>1079484</v>
      </c>
      <c r="G21" s="363">
        <v>893337</v>
      </c>
      <c r="H21" s="363">
        <v>1441494</v>
      </c>
      <c r="I21" s="363">
        <v>1434240</v>
      </c>
      <c r="J21" s="363">
        <v>2997220</v>
      </c>
      <c r="K21" s="363">
        <v>2794142</v>
      </c>
      <c r="L21" s="363">
        <v>3850316</v>
      </c>
      <c r="M21" s="363">
        <v>2912520</v>
      </c>
      <c r="N21" s="363">
        <v>4307712.5780000007</v>
      </c>
      <c r="O21" s="364">
        <v>4514334.2539999997</v>
      </c>
      <c r="P21" s="363">
        <v>3918978.5810000002</v>
      </c>
      <c r="Q21" s="364">
        <v>3130221.1240000003</v>
      </c>
      <c r="R21" s="364">
        <v>3104539.2949999999</v>
      </c>
      <c r="S21" s="364">
        <v>2994262.3420000002</v>
      </c>
      <c r="T21" s="363">
        <v>3050488.5669999993</v>
      </c>
      <c r="U21" s="363">
        <v>2582973.787</v>
      </c>
      <c r="V21" s="363">
        <v>2614472.5640000002</v>
      </c>
      <c r="W21" s="363">
        <v>3922451.9870000002</v>
      </c>
      <c r="X21" s="227"/>
      <c r="Y21" s="227"/>
    </row>
    <row r="22" spans="2:25" ht="12.75">
      <c r="B22" s="365"/>
      <c r="C22" s="363"/>
      <c r="D22" s="363"/>
      <c r="E22" s="363"/>
      <c r="F22" s="363"/>
      <c r="G22" s="363"/>
      <c r="H22" s="363"/>
      <c r="I22" s="363"/>
      <c r="J22" s="363"/>
      <c r="K22" s="363"/>
      <c r="L22" s="363"/>
      <c r="M22" s="363"/>
      <c r="N22" s="363"/>
      <c r="O22" s="364"/>
      <c r="P22" s="363"/>
      <c r="Q22" s="364"/>
      <c r="R22" s="364"/>
      <c r="S22" s="364"/>
      <c r="T22" s="363"/>
      <c r="U22" s="227"/>
      <c r="V22" s="227"/>
      <c r="W22" s="227"/>
      <c r="X22" s="227"/>
      <c r="Y22" s="227"/>
    </row>
    <row r="23" spans="2:25" ht="12.75">
      <c r="B23" s="368" t="s">
        <v>21</v>
      </c>
      <c r="C23" s="369">
        <f t="shared" ref="C23:S23" si="0">SUM(C6:C21)</f>
        <v>199032141</v>
      </c>
      <c r="D23" s="369">
        <f t="shared" si="0"/>
        <v>214951857</v>
      </c>
      <c r="E23" s="369">
        <f t="shared" si="0"/>
        <v>214695637</v>
      </c>
      <c r="F23" s="369">
        <f t="shared" si="0"/>
        <v>258952499</v>
      </c>
      <c r="G23" s="369">
        <f t="shared" si="0"/>
        <v>204218263</v>
      </c>
      <c r="H23" s="369">
        <f t="shared" si="0"/>
        <v>234301660</v>
      </c>
      <c r="I23" s="369">
        <f t="shared" si="0"/>
        <v>278605243</v>
      </c>
      <c r="J23" s="369">
        <f t="shared" si="0"/>
        <v>277942894</v>
      </c>
      <c r="K23" s="369">
        <f t="shared" si="0"/>
        <v>271167802</v>
      </c>
      <c r="L23" s="369">
        <f t="shared" si="0"/>
        <v>291684008</v>
      </c>
      <c r="M23" s="369">
        <f t="shared" si="0"/>
        <v>284203959</v>
      </c>
      <c r="N23" s="369">
        <f t="shared" si="0"/>
        <v>396179828.05600005</v>
      </c>
      <c r="O23" s="369">
        <f t="shared" si="0"/>
        <v>408212226.796</v>
      </c>
      <c r="P23" s="369">
        <f t="shared" si="0"/>
        <v>426078558.49199986</v>
      </c>
      <c r="Q23" s="369">
        <f t="shared" si="0"/>
        <v>518707958.64200002</v>
      </c>
      <c r="R23" s="369">
        <f t="shared" si="0"/>
        <v>529916743.37300009</v>
      </c>
      <c r="S23" s="369">
        <f t="shared" si="0"/>
        <v>479857233.55300003</v>
      </c>
      <c r="T23" s="369">
        <f>SUM(T6:T21)</f>
        <v>473850881.70899993</v>
      </c>
      <c r="U23" s="369">
        <f>SUM(U6:U21)</f>
        <v>496370440.36699998</v>
      </c>
      <c r="V23" s="369">
        <f>SUM(V6:V21)</f>
        <v>472740484.065</v>
      </c>
      <c r="W23" s="376">
        <f>SUM(W6:W21)</f>
        <v>524630432.20999992</v>
      </c>
      <c r="X23" s="227"/>
      <c r="Y23" s="227"/>
    </row>
    <row r="24" spans="2:25" s="346" customFormat="1" ht="12.75">
      <c r="B24" s="213" t="s">
        <v>686</v>
      </c>
      <c r="C24" s="459"/>
      <c r="D24" s="459"/>
      <c r="E24" s="459"/>
      <c r="F24" s="459"/>
      <c r="G24" s="459"/>
      <c r="H24" s="459"/>
      <c r="I24" s="459"/>
      <c r="J24" s="459"/>
      <c r="K24" s="459"/>
      <c r="L24" s="459"/>
      <c r="M24" s="459"/>
      <c r="N24" s="459"/>
      <c r="O24" s="360"/>
      <c r="Q24" s="353"/>
      <c r="R24" s="353"/>
      <c r="S24" s="353"/>
    </row>
    <row r="25" spans="2:25" s="346" customFormat="1" ht="12.75">
      <c r="B25" s="503" t="s">
        <v>675</v>
      </c>
      <c r="C25" s="503"/>
      <c r="D25" s="503"/>
      <c r="E25" s="503"/>
      <c r="F25" s="503"/>
      <c r="G25" s="503"/>
      <c r="H25" s="503"/>
      <c r="I25" s="503"/>
      <c r="J25" s="503"/>
      <c r="K25" s="503"/>
      <c r="L25" s="503"/>
      <c r="M25" s="503"/>
      <c r="N25" s="503"/>
      <c r="O25" s="503"/>
      <c r="P25" s="503"/>
      <c r="Q25" s="503"/>
      <c r="R25" s="503"/>
      <c r="S25" s="503"/>
      <c r="T25" s="503"/>
      <c r="U25" s="503"/>
      <c r="V25" s="503"/>
    </row>
    <row r="26" spans="2:25" s="346" customFormat="1" ht="12.75">
      <c r="B26" s="456" t="s">
        <v>576</v>
      </c>
      <c r="C26" s="460"/>
      <c r="D26" s="460"/>
      <c r="E26" s="460"/>
      <c r="F26" s="460"/>
      <c r="G26" s="460"/>
      <c r="H26" s="460"/>
      <c r="I26" s="460"/>
      <c r="J26" s="460"/>
      <c r="K26" s="460"/>
      <c r="L26" s="460"/>
      <c r="M26" s="460"/>
      <c r="N26" s="460"/>
      <c r="O26" s="259"/>
      <c r="P26" s="259"/>
      <c r="Q26" s="354"/>
      <c r="R26" s="354"/>
      <c r="S26" s="354"/>
      <c r="T26" s="259"/>
    </row>
    <row r="27" spans="2:25" s="346" customFormat="1" ht="12.75">
      <c r="B27" s="456" t="s">
        <v>642</v>
      </c>
      <c r="C27" s="461"/>
      <c r="D27" s="461"/>
      <c r="E27" s="461"/>
      <c r="F27" s="461"/>
      <c r="G27" s="461"/>
      <c r="H27" s="461"/>
      <c r="I27" s="461"/>
      <c r="J27" s="462"/>
      <c r="K27" s="462"/>
      <c r="L27" s="462"/>
      <c r="M27" s="458"/>
      <c r="N27" s="458"/>
      <c r="Q27" s="353"/>
      <c r="R27" s="353"/>
      <c r="S27" s="353"/>
    </row>
    <row r="28" spans="2:25" s="346" customFormat="1" ht="12.75">
      <c r="B28" s="457" t="s">
        <v>849</v>
      </c>
      <c r="C28" s="463"/>
      <c r="D28" s="463"/>
      <c r="E28" s="463"/>
      <c r="F28" s="463"/>
      <c r="G28" s="463"/>
      <c r="H28" s="463"/>
      <c r="I28" s="463"/>
      <c r="J28" s="462"/>
      <c r="K28" s="462"/>
      <c r="L28" s="462"/>
      <c r="M28" s="458"/>
      <c r="N28" s="458"/>
      <c r="Q28" s="353"/>
      <c r="R28" s="353"/>
      <c r="S28" s="353"/>
    </row>
    <row r="29" spans="2:25" s="346" customFormat="1" ht="12.75">
      <c r="C29" s="463"/>
      <c r="D29" s="463"/>
      <c r="E29" s="463"/>
      <c r="F29" s="463"/>
      <c r="G29" s="463"/>
      <c r="H29" s="463"/>
      <c r="I29" s="463"/>
      <c r="J29" s="462"/>
      <c r="K29" s="462"/>
      <c r="L29" s="462"/>
      <c r="M29" s="458"/>
      <c r="N29" s="464"/>
      <c r="O29" s="355"/>
      <c r="P29" s="355"/>
      <c r="Q29" s="356"/>
      <c r="R29" s="356"/>
      <c r="S29" s="356"/>
      <c r="T29" s="355"/>
    </row>
    <row r="30" spans="2:25" s="346" customFormat="1" ht="12.75">
      <c r="B30" s="19" t="s">
        <v>790</v>
      </c>
      <c r="C30" s="463"/>
      <c r="D30" s="463"/>
      <c r="E30" s="463"/>
      <c r="F30" s="463"/>
      <c r="G30" s="463"/>
      <c r="H30" s="463"/>
      <c r="I30" s="463"/>
      <c r="J30" s="462"/>
      <c r="K30" s="462"/>
      <c r="L30" s="462"/>
      <c r="M30" s="458"/>
      <c r="N30" s="464"/>
      <c r="O30" s="355"/>
      <c r="P30" s="355"/>
      <c r="Q30" s="356"/>
      <c r="R30" s="356"/>
      <c r="S30" s="356"/>
      <c r="T30" s="355"/>
    </row>
    <row r="31" spans="2:25" s="346" customFormat="1" ht="12.75">
      <c r="C31" s="277"/>
      <c r="D31" s="277"/>
      <c r="E31" s="277"/>
      <c r="F31" s="277"/>
      <c r="G31" s="277"/>
      <c r="H31" s="277"/>
      <c r="I31" s="277"/>
      <c r="J31" s="301"/>
      <c r="K31" s="462"/>
      <c r="L31" s="462"/>
      <c r="M31" s="458"/>
      <c r="N31" s="464"/>
      <c r="O31" s="355"/>
      <c r="P31" s="355"/>
      <c r="Q31" s="356"/>
      <c r="R31" s="356"/>
      <c r="S31" s="356"/>
      <c r="T31" s="355"/>
    </row>
    <row r="32" spans="2:25" s="346" customFormat="1" ht="12" customHeight="1">
      <c r="B32" s="470" t="s">
        <v>676</v>
      </c>
      <c r="C32" s="471"/>
      <c r="D32" s="277"/>
      <c r="E32" s="277"/>
      <c r="F32" s="277"/>
      <c r="G32" s="277"/>
      <c r="H32" s="277"/>
      <c r="I32" s="277"/>
      <c r="J32" s="301"/>
      <c r="K32" s="462"/>
      <c r="L32" s="462"/>
      <c r="M32" s="458"/>
      <c r="N32" s="464"/>
      <c r="O32" s="355"/>
      <c r="P32" s="355"/>
      <c r="Q32" s="356"/>
      <c r="R32" s="356"/>
      <c r="S32" s="356"/>
      <c r="T32" s="355"/>
    </row>
    <row r="33" spans="2:20" s="346" customFormat="1" ht="12.75">
      <c r="B33" s="490" t="s">
        <v>794</v>
      </c>
      <c r="C33" s="471"/>
      <c r="D33" s="277"/>
      <c r="E33" s="277"/>
      <c r="F33" s="277"/>
      <c r="G33" s="277"/>
      <c r="H33" s="277"/>
      <c r="I33" s="277"/>
      <c r="J33" s="301"/>
      <c r="K33" s="462"/>
      <c r="L33" s="462"/>
      <c r="M33" s="458"/>
      <c r="N33" s="464"/>
      <c r="O33" s="355"/>
      <c r="P33" s="355"/>
      <c r="Q33" s="356"/>
      <c r="R33" s="356"/>
      <c r="S33" s="356"/>
      <c r="T33" s="355"/>
    </row>
    <row r="34" spans="2:20" s="346" customFormat="1" ht="12.75">
      <c r="B34" s="490" t="s">
        <v>795</v>
      </c>
      <c r="C34" s="471"/>
      <c r="D34" s="277"/>
      <c r="E34" s="277"/>
      <c r="F34" s="277"/>
      <c r="G34" s="279"/>
      <c r="H34" s="279"/>
      <c r="I34" s="277"/>
      <c r="J34" s="301"/>
      <c r="K34" s="462"/>
      <c r="L34" s="462"/>
      <c r="M34" s="458"/>
      <c r="N34" s="464"/>
      <c r="O34" s="355"/>
      <c r="P34" s="355"/>
      <c r="Q34" s="356"/>
      <c r="R34" s="356"/>
      <c r="S34" s="356"/>
      <c r="T34" s="355"/>
    </row>
    <row r="35" spans="2:20" s="346" customFormat="1" ht="12.75">
      <c r="B35" s="490" t="s">
        <v>796</v>
      </c>
      <c r="D35" s="277"/>
      <c r="E35" s="277"/>
      <c r="F35" s="277"/>
      <c r="G35" s="279"/>
      <c r="H35" s="279"/>
      <c r="I35" s="277"/>
      <c r="J35" s="301"/>
      <c r="K35" s="462"/>
      <c r="L35" s="462"/>
      <c r="M35" s="458"/>
      <c r="N35" s="464"/>
      <c r="O35" s="355"/>
      <c r="P35" s="355"/>
      <c r="Q35" s="356"/>
      <c r="R35" s="356"/>
      <c r="S35" s="356"/>
      <c r="T35" s="355"/>
    </row>
    <row r="36" spans="2:20" s="346" customFormat="1" ht="12.75">
      <c r="B36" s="490" t="s">
        <v>797</v>
      </c>
      <c r="C36" s="471"/>
      <c r="D36" s="277"/>
      <c r="E36" s="277"/>
      <c r="F36" s="277"/>
      <c r="G36" s="279"/>
      <c r="H36" s="279"/>
      <c r="I36" s="277"/>
      <c r="J36" s="301"/>
      <c r="K36" s="462"/>
      <c r="L36" s="462"/>
      <c r="M36" s="458"/>
      <c r="N36" s="464"/>
      <c r="O36" s="355"/>
      <c r="P36" s="355"/>
      <c r="Q36" s="356"/>
      <c r="R36" s="356"/>
      <c r="S36" s="356"/>
      <c r="T36" s="355"/>
    </row>
    <row r="37" spans="2:20" s="346" customFormat="1" ht="12.75">
      <c r="B37" s="490" t="s">
        <v>798</v>
      </c>
      <c r="C37" s="471"/>
      <c r="D37" s="88"/>
      <c r="E37" s="88"/>
      <c r="F37" s="88"/>
      <c r="G37" s="476"/>
      <c r="H37" s="476"/>
      <c r="I37" s="88"/>
      <c r="J37" s="31"/>
      <c r="K37" s="31"/>
      <c r="L37" s="31"/>
      <c r="M37" s="125"/>
      <c r="N37" s="477"/>
      <c r="O37" s="477"/>
      <c r="P37" s="477"/>
      <c r="Q37" s="477"/>
      <c r="R37" s="477"/>
      <c r="S37" s="356"/>
      <c r="T37" s="355"/>
    </row>
    <row r="38" spans="2:20" s="346" customFormat="1" ht="12.75">
      <c r="B38" s="490" t="s">
        <v>799</v>
      </c>
      <c r="C38" s="475"/>
      <c r="D38" s="277"/>
      <c r="E38" s="277"/>
      <c r="F38" s="277"/>
      <c r="G38" s="279"/>
      <c r="H38" s="279"/>
      <c r="I38" s="277"/>
      <c r="J38" s="301"/>
      <c r="K38" s="301"/>
      <c r="L38" s="462"/>
      <c r="M38" s="458"/>
      <c r="N38" s="464"/>
      <c r="O38" s="355"/>
      <c r="P38" s="355"/>
      <c r="Q38" s="356"/>
      <c r="R38" s="356"/>
      <c r="S38" s="356"/>
      <c r="T38" s="355"/>
    </row>
    <row r="39" spans="2:20" s="346" customFormat="1" ht="12.75">
      <c r="B39" s="490" t="s">
        <v>800</v>
      </c>
      <c r="C39" s="224"/>
      <c r="D39" s="217"/>
      <c r="E39" s="217"/>
      <c r="F39" s="217"/>
      <c r="G39" s="204"/>
      <c r="H39" s="204"/>
      <c r="I39" s="217"/>
      <c r="J39" s="249"/>
      <c r="K39" s="249"/>
      <c r="L39" s="249"/>
      <c r="N39" s="355"/>
      <c r="O39" s="355"/>
      <c r="P39" s="355"/>
      <c r="Q39" s="356"/>
      <c r="R39" s="356"/>
      <c r="S39" s="356"/>
      <c r="T39" s="355"/>
    </row>
    <row r="40" spans="2:20" s="346" customFormat="1" ht="12.75">
      <c r="B40" s="490" t="s">
        <v>801</v>
      </c>
      <c r="C40" s="357"/>
      <c r="D40" s="217"/>
      <c r="E40" s="217"/>
      <c r="F40" s="217"/>
      <c r="G40" s="204"/>
      <c r="H40" s="204"/>
      <c r="I40" s="217"/>
      <c r="J40" s="249"/>
      <c r="K40" s="249"/>
      <c r="L40" s="249"/>
      <c r="N40" s="355"/>
      <c r="O40" s="355"/>
      <c r="P40" s="355"/>
      <c r="Q40" s="356"/>
      <c r="R40" s="356"/>
      <c r="S40" s="356"/>
      <c r="T40" s="355"/>
    </row>
    <row r="41" spans="2:20" s="346" customFormat="1" ht="12.75">
      <c r="B41" s="490" t="s">
        <v>802</v>
      </c>
      <c r="C41" s="455"/>
      <c r="D41" s="217"/>
      <c r="E41" s="217"/>
      <c r="F41" s="217"/>
      <c r="G41" s="204"/>
      <c r="H41" s="204"/>
      <c r="I41" s="217"/>
      <c r="J41" s="249"/>
      <c r="K41" s="249"/>
      <c r="L41" s="249"/>
      <c r="N41" s="355"/>
      <c r="O41" s="355"/>
      <c r="P41" s="355"/>
      <c r="Q41" s="356"/>
      <c r="R41" s="356"/>
      <c r="S41" s="356"/>
      <c r="T41" s="355"/>
    </row>
    <row r="42" spans="2:20" s="346" customFormat="1" ht="12.75">
      <c r="B42" s="490" t="s">
        <v>803</v>
      </c>
      <c r="C42" s="455"/>
      <c r="D42" s="217"/>
      <c r="E42" s="217"/>
      <c r="F42" s="217"/>
      <c r="G42" s="204"/>
      <c r="H42" s="204"/>
      <c r="I42" s="217"/>
      <c r="J42" s="249"/>
      <c r="K42" s="249"/>
      <c r="L42" s="249"/>
      <c r="N42" s="355"/>
      <c r="O42" s="355"/>
      <c r="P42" s="355"/>
      <c r="Q42" s="356"/>
      <c r="R42" s="356"/>
      <c r="S42" s="356"/>
      <c r="T42" s="355"/>
    </row>
    <row r="43" spans="2:20" s="346" customFormat="1" ht="12.75">
      <c r="B43" s="490" t="s">
        <v>804</v>
      </c>
      <c r="C43" s="455"/>
      <c r="D43" s="217"/>
      <c r="E43" s="217"/>
      <c r="F43" s="217"/>
      <c r="G43" s="204"/>
      <c r="H43" s="204"/>
      <c r="I43" s="217"/>
      <c r="J43" s="249"/>
      <c r="K43" s="225"/>
      <c r="L43" s="225"/>
      <c r="N43" s="355"/>
      <c r="O43" s="355"/>
      <c r="P43" s="355"/>
      <c r="Q43" s="356"/>
      <c r="R43" s="356"/>
      <c r="S43" s="356"/>
      <c r="T43" s="355"/>
    </row>
    <row r="44" spans="2:20" s="346" customFormat="1" ht="12.75">
      <c r="B44" s="490" t="s">
        <v>805</v>
      </c>
      <c r="C44" s="455"/>
      <c r="D44" s="217"/>
      <c r="E44" s="217"/>
      <c r="F44" s="465"/>
      <c r="G44" s="204"/>
      <c r="H44" s="204"/>
      <c r="I44" s="217"/>
      <c r="J44" s="249"/>
      <c r="K44" s="225"/>
      <c r="L44" s="225"/>
      <c r="N44" s="355"/>
      <c r="O44" s="355"/>
      <c r="P44" s="355"/>
      <c r="Q44" s="356"/>
      <c r="R44" s="356"/>
      <c r="S44" s="356"/>
      <c r="T44" s="355"/>
    </row>
    <row r="45" spans="2:20" s="346" customFormat="1" ht="12.75">
      <c r="B45" s="490" t="s">
        <v>806</v>
      </c>
      <c r="C45" s="210"/>
      <c r="D45" s="217"/>
      <c r="E45" s="217"/>
      <c r="F45" s="217"/>
      <c r="G45" s="204"/>
      <c r="H45" s="204"/>
      <c r="I45" s="217"/>
      <c r="J45" s="249"/>
      <c r="K45" s="225"/>
      <c r="L45" s="249"/>
      <c r="N45" s="355"/>
      <c r="O45" s="355"/>
      <c r="P45" s="355"/>
      <c r="Q45" s="356"/>
      <c r="R45" s="356"/>
      <c r="S45" s="356"/>
      <c r="T45" s="355"/>
    </row>
    <row r="46" spans="2:20" s="346" customFormat="1" ht="12.75">
      <c r="B46" s="490" t="s">
        <v>807</v>
      </c>
      <c r="C46" s="210"/>
      <c r="D46" s="217"/>
      <c r="E46" s="217"/>
      <c r="F46" s="217"/>
      <c r="G46" s="204"/>
      <c r="H46" s="204"/>
      <c r="I46" s="217"/>
      <c r="J46" s="213"/>
      <c r="K46" s="225"/>
      <c r="L46" s="249"/>
      <c r="N46" s="355"/>
      <c r="O46" s="355"/>
      <c r="P46" s="355"/>
      <c r="Q46" s="356"/>
      <c r="R46" s="356"/>
      <c r="S46" s="356"/>
      <c r="T46" s="355"/>
    </row>
    <row r="47" spans="2:20" s="346" customFormat="1" ht="12.75">
      <c r="C47" s="210"/>
      <c r="D47" s="217"/>
      <c r="E47" s="217"/>
      <c r="F47" s="217"/>
      <c r="G47" s="204"/>
      <c r="H47" s="204"/>
      <c r="I47" s="217"/>
      <c r="J47" s="249"/>
      <c r="K47" s="225"/>
      <c r="L47" s="249"/>
      <c r="N47" s="355"/>
      <c r="O47" s="355"/>
      <c r="P47" s="355"/>
      <c r="Q47" s="356"/>
      <c r="R47" s="356"/>
      <c r="S47" s="356"/>
      <c r="T47" s="355"/>
    </row>
    <row r="48" spans="2:20" s="346" customFormat="1" ht="12.75">
      <c r="B48" s="225"/>
      <c r="C48" s="217"/>
      <c r="D48" s="217"/>
      <c r="E48" s="204"/>
      <c r="F48" s="204"/>
      <c r="G48" s="204"/>
      <c r="H48" s="204"/>
      <c r="I48" s="217"/>
      <c r="J48" s="249"/>
      <c r="K48" s="225"/>
      <c r="L48" s="249"/>
      <c r="N48" s="355"/>
      <c r="O48" s="355"/>
      <c r="P48" s="355"/>
      <c r="Q48" s="356"/>
      <c r="R48" s="356"/>
      <c r="S48" s="356"/>
      <c r="T48" s="355"/>
    </row>
    <row r="49" spans="2:23">
      <c r="B49" s="212" t="s">
        <v>573</v>
      </c>
      <c r="C49" s="212"/>
    </row>
    <row r="50" spans="2:23">
      <c r="B50" s="371" t="s">
        <v>145</v>
      </c>
      <c r="C50" s="371"/>
      <c r="D50" s="372"/>
      <c r="E50" s="372"/>
      <c r="F50" s="372"/>
    </row>
    <row r="51" spans="2:23" ht="13.5" customHeight="1">
      <c r="B51" s="211" t="s">
        <v>237</v>
      </c>
      <c r="C51" s="211"/>
      <c r="N51" s="252"/>
      <c r="P51" s="301"/>
      <c r="S51" s="249"/>
    </row>
    <row r="53" spans="2:23">
      <c r="B53" s="366" t="s">
        <v>3</v>
      </c>
      <c r="C53" s="367">
        <v>2001</v>
      </c>
      <c r="D53" s="367">
        <v>2002</v>
      </c>
      <c r="E53" s="367">
        <v>2003</v>
      </c>
      <c r="F53" s="367">
        <v>2004</v>
      </c>
      <c r="G53" s="367">
        <v>2005</v>
      </c>
      <c r="H53" s="367">
        <v>2006</v>
      </c>
      <c r="I53" s="367">
        <v>2007</v>
      </c>
      <c r="J53" s="367">
        <v>2008</v>
      </c>
      <c r="K53" s="367">
        <v>2009</v>
      </c>
      <c r="L53" s="367">
        <v>2010</v>
      </c>
      <c r="M53" s="367">
        <v>2011</v>
      </c>
      <c r="N53" s="367">
        <v>2012</v>
      </c>
      <c r="O53" s="367">
        <v>2013</v>
      </c>
      <c r="P53" s="367">
        <v>2014</v>
      </c>
      <c r="Q53" s="367">
        <v>2015</v>
      </c>
      <c r="R53" s="367">
        <v>2016</v>
      </c>
      <c r="S53" s="367">
        <v>2017</v>
      </c>
      <c r="T53" s="367">
        <v>2018</v>
      </c>
      <c r="U53" s="367">
        <v>2019</v>
      </c>
      <c r="V53" s="367">
        <v>2020</v>
      </c>
      <c r="W53" s="375">
        <v>2021</v>
      </c>
    </row>
    <row r="54" spans="2:23" ht="12.75" customHeight="1">
      <c r="B54" s="361" t="s">
        <v>4</v>
      </c>
      <c r="C54" s="362">
        <v>0</v>
      </c>
      <c r="D54" s="362">
        <v>0</v>
      </c>
      <c r="E54" s="362">
        <v>0</v>
      </c>
      <c r="F54" s="362">
        <v>0</v>
      </c>
      <c r="G54" s="362">
        <v>0</v>
      </c>
      <c r="H54" s="362">
        <v>0</v>
      </c>
      <c r="I54" s="362">
        <v>0</v>
      </c>
      <c r="J54" s="363">
        <f>(J6/'Población e ICE'!K5)*1000</f>
        <v>9660.1522369659633</v>
      </c>
      <c r="K54" s="363">
        <f>(K6/'Población e ICE'!L5)*1000</f>
        <v>11170.272728558031</v>
      </c>
      <c r="L54" s="363">
        <f>(L6/'Población e ICE'!M5)*1000</f>
        <v>14675.960001486934</v>
      </c>
      <c r="M54" s="363">
        <f>(M6/'Población e ICE'!N5)*1000</f>
        <v>15055.224542615311</v>
      </c>
      <c r="N54" s="363">
        <f>(N6/'Población e ICE'!O5)*1000</f>
        <v>12425.736402012584</v>
      </c>
      <c r="O54" s="364">
        <f>(O6/'Población e ICE'!P5)*1000</f>
        <v>13865.275338295747</v>
      </c>
      <c r="P54" s="363">
        <f>(P6/'Población e ICE'!Q5)*1000</f>
        <v>11889.011686465808</v>
      </c>
      <c r="Q54" s="364">
        <f>(Q6/'Población e ICE'!R5)*1000</f>
        <v>17940.15728225953</v>
      </c>
      <c r="R54" s="364">
        <f>(R6/'Población e ICE'!S5)*1000</f>
        <v>29086.570745804158</v>
      </c>
      <c r="S54" s="364">
        <f>(S6/'Población e ICE'!T5)*1000</f>
        <v>25252.481031879266</v>
      </c>
      <c r="T54" s="364">
        <f>(T6/'Población e ICE'!U5)*1000</f>
        <v>45724.405438588517</v>
      </c>
      <c r="U54" s="364">
        <f>(U6/'Población e ICE'!V5)*1000</f>
        <v>49316.247818131771</v>
      </c>
      <c r="V54" s="364">
        <f>(V6/'Población e ICE'!W5)*1000</f>
        <v>29100.4874062909</v>
      </c>
      <c r="W54" s="364">
        <f>(W6/'Población e ICE'!X5)*1000</f>
        <v>22056.586439815179</v>
      </c>
    </row>
    <row r="55" spans="2:23" ht="12.75" customHeight="1">
      <c r="B55" s="361" t="s">
        <v>6</v>
      </c>
      <c r="C55" s="363">
        <f>(C7/'Población e ICE'!D6)*1000</f>
        <v>7472.6205792120636</v>
      </c>
      <c r="D55" s="363">
        <f>(D7/'Población e ICE'!E6)*1000</f>
        <v>6187.8258782723669</v>
      </c>
      <c r="E55" s="363">
        <f>(E7/'Población e ICE'!F6)*1000</f>
        <v>6513.1768547038237</v>
      </c>
      <c r="F55" s="363">
        <f>(F7/'Población e ICE'!G6)*1000</f>
        <v>9924.9970455768998</v>
      </c>
      <c r="G55" s="363">
        <f>(G7/'Población e ICE'!H6)*1000</f>
        <v>9053.2900255974528</v>
      </c>
      <c r="H55" s="363">
        <f>(H7/'Población e ICE'!I6)*1000</f>
        <v>9973.0568984359634</v>
      </c>
      <c r="I55" s="363">
        <f>(I7/'Población e ICE'!J6)*1000</f>
        <v>12759.096422073984</v>
      </c>
      <c r="J55" s="363">
        <f>(J7/'Población e ICE'!K6)*1000</f>
        <v>25382.506202591936</v>
      </c>
      <c r="K55" s="363">
        <f>(K7/'Población e ICE'!L6)*1000</f>
        <v>14433.64735399082</v>
      </c>
      <c r="L55" s="363">
        <f>(L7/'Población e ICE'!M6)*1000</f>
        <v>15766.344179595611</v>
      </c>
      <c r="M55" s="363">
        <f>(M7/'Población e ICE'!N6)*1000</f>
        <v>16633.30045858612</v>
      </c>
      <c r="N55" s="363">
        <f>(N7/'Población e ICE'!O6)*1000</f>
        <v>34935.091889401818</v>
      </c>
      <c r="O55" s="364">
        <f>(O7/'Población e ICE'!P6)*1000</f>
        <v>91355.293172563179</v>
      </c>
      <c r="P55" s="363">
        <f>(P7/'Población e ICE'!Q6)*1000</f>
        <v>26349.521384738775</v>
      </c>
      <c r="Q55" s="364">
        <f>(Q7/'Población e ICE'!R6)*1000</f>
        <v>27143.066275497309</v>
      </c>
      <c r="R55" s="364">
        <f>(R7/'Población e ICE'!S6)*1000</f>
        <v>39015.233353739568</v>
      </c>
      <c r="S55" s="364">
        <f>(S7/'Población e ICE'!T6)*1000</f>
        <v>25407.19005112107</v>
      </c>
      <c r="T55" s="363">
        <f>(T7/'Población e ICE'!U6)*1000</f>
        <v>30703.842697357304</v>
      </c>
      <c r="U55" s="364">
        <f>(U7/'Población e ICE'!V6)*1000</f>
        <v>25052.734043360637</v>
      </c>
      <c r="V55" s="364">
        <f>(V7/'Población e ICE'!W6)*1000</f>
        <v>20134.019348282141</v>
      </c>
      <c r="W55" s="364">
        <f>(W7/'Población e ICE'!X6)*1000</f>
        <v>29119.290250917133</v>
      </c>
    </row>
    <row r="56" spans="2:23">
      <c r="B56" s="361" t="s">
        <v>7</v>
      </c>
      <c r="C56" s="363">
        <f>(C8/'Población e ICE'!D7)*1000</f>
        <v>11359.41996771099</v>
      </c>
      <c r="D56" s="363">
        <f>(D8/'Población e ICE'!E7)*1000</f>
        <v>13249.112366009536</v>
      </c>
      <c r="E56" s="363">
        <f>(E8/'Población e ICE'!F7)*1000</f>
        <v>13091.152741424778</v>
      </c>
      <c r="F56" s="363">
        <f>(F8/'Población e ICE'!G7)*1000</f>
        <v>14570.069954941982</v>
      </c>
      <c r="G56" s="363">
        <f>(G8/'Población e ICE'!H7)*1000</f>
        <v>8966.2333006624431</v>
      </c>
      <c r="H56" s="363">
        <f>(H8/'Población e ICE'!I7)*1000</f>
        <v>11021.393915564393</v>
      </c>
      <c r="I56" s="363">
        <f>(I8/'Población e ICE'!J7)*1000</f>
        <v>12473.095380756895</v>
      </c>
      <c r="J56" s="363">
        <f>(J8/'Población e ICE'!K7)*1000</f>
        <v>21008.302571219094</v>
      </c>
      <c r="K56" s="363">
        <f>(K8/'Población e ICE'!L7)*1000</f>
        <v>20182.986986293963</v>
      </c>
      <c r="L56" s="363">
        <f>(L8/'Población e ICE'!M7)*1000</f>
        <v>13891.994216929175</v>
      </c>
      <c r="M56" s="363">
        <f>(M8/'Población e ICE'!N7)*1000</f>
        <v>15806.730410112448</v>
      </c>
      <c r="N56" s="363">
        <f>(N8/'Población e ICE'!O7)*1000</f>
        <v>23621.122910313639</v>
      </c>
      <c r="O56" s="364">
        <f>(O8/'Población e ICE'!P7)*1000</f>
        <v>28124.630663814478</v>
      </c>
      <c r="P56" s="363">
        <f>(P8/'Población e ICE'!Q7)*1000</f>
        <v>20015.858766595935</v>
      </c>
      <c r="Q56" s="364">
        <f>(Q8/'Población e ICE'!R7)*1000</f>
        <v>28992.054237473072</v>
      </c>
      <c r="R56" s="364">
        <f>(R8/'Población e ICE'!S7)*1000</f>
        <v>28059.762917997519</v>
      </c>
      <c r="S56" s="364">
        <f>(S8/'Población e ICE'!T7)*1000</f>
        <v>25597.212683797887</v>
      </c>
      <c r="T56" s="363">
        <f>(T8/'Población e ICE'!U7)*1000</f>
        <v>21972.512563912547</v>
      </c>
      <c r="U56" s="364">
        <f>(U8/'Población e ICE'!V7)*1000</f>
        <v>16379.933843183067</v>
      </c>
      <c r="V56" s="364">
        <f>(V8/'Población e ICE'!W7)*1000</f>
        <v>15577.772716497988</v>
      </c>
      <c r="W56" s="364">
        <f>(W8/'Población e ICE'!X7)*1000</f>
        <v>14826.552625521141</v>
      </c>
    </row>
    <row r="57" spans="2:23">
      <c r="B57" s="361" t="s">
        <v>8</v>
      </c>
      <c r="C57" s="363">
        <f>(C9/'Población e ICE'!D8)*1000</f>
        <v>18551.344384321172</v>
      </c>
      <c r="D57" s="363">
        <f>(D9/'Población e ICE'!E8)*1000</f>
        <v>13648.76631151392</v>
      </c>
      <c r="E57" s="363">
        <f>(E9/'Población e ICE'!F8)*1000</f>
        <v>18662.753616663664</v>
      </c>
      <c r="F57" s="363">
        <f>(F9/'Población e ICE'!G8)*1000</f>
        <v>17986.438611295951</v>
      </c>
      <c r="G57" s="363">
        <f>(G9/'Población e ICE'!H8)*1000</f>
        <v>22745.418775835009</v>
      </c>
      <c r="H57" s="363">
        <f>(H9/'Población e ICE'!I8)*1000</f>
        <v>25086.344795376262</v>
      </c>
      <c r="I57" s="363">
        <f>(I9/'Población e ICE'!J8)*1000</f>
        <v>29909.267566767077</v>
      </c>
      <c r="J57" s="363">
        <f>(J9/'Población e ICE'!K8)*1000</f>
        <v>28808.232350312777</v>
      </c>
      <c r="K57" s="363">
        <f>(K9/'Población e ICE'!L8)*1000</f>
        <v>24606.120189978392</v>
      </c>
      <c r="L57" s="363">
        <f>(L9/'Población e ICE'!M8)*1000</f>
        <v>29106.415727978732</v>
      </c>
      <c r="M57" s="363">
        <f>(M9/'Población e ICE'!N8)*1000</f>
        <v>24673.427584822883</v>
      </c>
      <c r="N57" s="363">
        <f>(N9/'Población e ICE'!O8)*1000</f>
        <v>38970.468074028657</v>
      </c>
      <c r="O57" s="364">
        <f>(O9/'Población e ICE'!P8)*1000</f>
        <v>35985.642525338553</v>
      </c>
      <c r="P57" s="363">
        <f>(P9/'Población e ICE'!Q8)*1000</f>
        <v>42795.047192702965</v>
      </c>
      <c r="Q57" s="364">
        <f>(Q9/'Población e ICE'!R8)*1000</f>
        <v>72027.688014263578</v>
      </c>
      <c r="R57" s="364">
        <f>(R9/'Población e ICE'!S8)*1000</f>
        <v>47334.70206215568</v>
      </c>
      <c r="S57" s="364">
        <f>(S9/'Población e ICE'!T8)*1000</f>
        <v>47146.447508043864</v>
      </c>
      <c r="T57" s="363">
        <f>(T9/'Población e ICE'!U8)*1000</f>
        <v>44591.166205922011</v>
      </c>
      <c r="U57" s="364">
        <f>(U9/'Población e ICE'!V8)*1000</f>
        <v>43812.533450902163</v>
      </c>
      <c r="V57" s="364">
        <f>(V9/'Población e ICE'!W8)*1000</f>
        <v>40180.911365737869</v>
      </c>
      <c r="W57" s="364">
        <f>(W9/'Población e ICE'!X8)*1000</f>
        <v>44663.709844445075</v>
      </c>
    </row>
    <row r="58" spans="2:23">
      <c r="B58" s="361" t="s">
        <v>9</v>
      </c>
      <c r="C58" s="363">
        <f>(C10/'Población e ICE'!D9)*1000</f>
        <v>14156.961005195149</v>
      </c>
      <c r="D58" s="363">
        <f>(D10/'Población e ICE'!E9)*1000</f>
        <v>13112.527029112682</v>
      </c>
      <c r="E58" s="363">
        <f>(E10/'Población e ICE'!F9)*1000</f>
        <v>13350.780542684677</v>
      </c>
      <c r="F58" s="363">
        <f>(F10/'Población e ICE'!G9)*1000</f>
        <v>22165.582722502557</v>
      </c>
      <c r="G58" s="363">
        <f>(G10/'Población e ICE'!H9)*1000</f>
        <v>24055.34777188252</v>
      </c>
      <c r="H58" s="363">
        <f>(H10/'Población e ICE'!I9)*1000</f>
        <v>25080.60102507631</v>
      </c>
      <c r="I58" s="363">
        <f>(I10/'Población e ICE'!J9)*1000</f>
        <v>24396.799383013593</v>
      </c>
      <c r="J58" s="363">
        <f>(J10/'Población e ICE'!K9)*1000</f>
        <v>12952.301646433214</v>
      </c>
      <c r="K58" s="363">
        <f>(K10/'Población e ICE'!L9)*1000</f>
        <v>14553.437046196317</v>
      </c>
      <c r="L58" s="363">
        <f>(L10/'Población e ICE'!M9)*1000</f>
        <v>16172.54432646687</v>
      </c>
      <c r="M58" s="363">
        <f>(M10/'Población e ICE'!N9)*1000</f>
        <v>14611.795543176262</v>
      </c>
      <c r="N58" s="363">
        <f>(N10/'Población e ICE'!O9)*1000</f>
        <v>18813.68547889507</v>
      </c>
      <c r="O58" s="364">
        <f>(O10/'Población e ICE'!P9)*1000</f>
        <v>18423.119102157929</v>
      </c>
      <c r="P58" s="363">
        <f>(P10/'Población e ICE'!Q9)*1000</f>
        <v>22054.76803868515</v>
      </c>
      <c r="Q58" s="364">
        <f>(Q10/'Población e ICE'!R9)*1000</f>
        <v>30066.252214918361</v>
      </c>
      <c r="R58" s="364">
        <f>(R10/'Población e ICE'!S9)*1000</f>
        <v>33540.261647294021</v>
      </c>
      <c r="S58" s="364">
        <f>(S10/'Población e ICE'!T9)*1000</f>
        <v>29647.30974756919</v>
      </c>
      <c r="T58" s="363">
        <f>(T10/'Población e ICE'!U9)*1000</f>
        <v>25091.123448210074</v>
      </c>
      <c r="U58" s="364">
        <f>(U10/'Población e ICE'!V9)*1000</f>
        <v>21913.453231369094</v>
      </c>
      <c r="V58" s="364">
        <f>(V10/'Población e ICE'!W9)*1000</f>
        <v>20026.778313734303</v>
      </c>
      <c r="W58" s="364">
        <f>(W10/'Población e ICE'!X9)*1000</f>
        <v>25975.251581515397</v>
      </c>
    </row>
    <row r="59" spans="2:23">
      <c r="B59" s="361" t="s">
        <v>10</v>
      </c>
      <c r="C59" s="363">
        <f>(C11/'Población e ICE'!D10)*1000</f>
        <v>14675.609631254372</v>
      </c>
      <c r="D59" s="363">
        <f>(D11/'Población e ICE'!E10)*1000</f>
        <v>16615.690025830347</v>
      </c>
      <c r="E59" s="363">
        <f>(E11/'Población e ICE'!F10)*1000</f>
        <v>13166.025115788587</v>
      </c>
      <c r="F59" s="363">
        <f>(F11/'Población e ICE'!G10)*1000</f>
        <v>11983.58123552289</v>
      </c>
      <c r="G59" s="363">
        <f>(G11/'Población e ICE'!H10)*1000</f>
        <v>11578.257574290032</v>
      </c>
      <c r="H59" s="363">
        <f>(H11/'Población e ICE'!I10)*1000</f>
        <v>16650.265085436382</v>
      </c>
      <c r="I59" s="363">
        <f>(I11/'Población e ICE'!J10)*1000</f>
        <v>18901.992924472415</v>
      </c>
      <c r="J59" s="363">
        <f>(J11/'Población e ICE'!K10)*1000</f>
        <v>17412.80673103733</v>
      </c>
      <c r="K59" s="363">
        <f>(K11/'Población e ICE'!L10)*1000</f>
        <v>15905.519042994481</v>
      </c>
      <c r="L59" s="363">
        <f>(L11/'Población e ICE'!M10)*1000</f>
        <v>12851.448895729092</v>
      </c>
      <c r="M59" s="363">
        <f>(M11/'Población e ICE'!N10)*1000</f>
        <v>15162.487730377379</v>
      </c>
      <c r="N59" s="363">
        <f>(N11/'Población e ICE'!O10)*1000</f>
        <v>18918.296592410381</v>
      </c>
      <c r="O59" s="364">
        <f>(O11/'Población e ICE'!P10)*1000</f>
        <v>18532.826514377488</v>
      </c>
      <c r="P59" s="363">
        <f>(P11/'Población e ICE'!Q10)*1000</f>
        <v>16698.181866156079</v>
      </c>
      <c r="Q59" s="364">
        <f>(Q11/'Población e ICE'!R10)*1000</f>
        <v>26674.867948708907</v>
      </c>
      <c r="R59" s="364">
        <f>(R11/'Población e ICE'!S10)*1000</f>
        <v>26408.103240709203</v>
      </c>
      <c r="S59" s="364">
        <f>(S11/'Población e ICE'!T10)*1000</f>
        <v>27440.385781050169</v>
      </c>
      <c r="T59" s="363">
        <f>(T11/'Población e ICE'!U10)*1000</f>
        <v>27517.19365991672</v>
      </c>
      <c r="U59" s="364">
        <f>(U11/'Población e ICE'!V10)*1000</f>
        <v>29899.831991443873</v>
      </c>
      <c r="V59" s="364">
        <f>(V11/'Población e ICE'!W10)*1000</f>
        <v>27652.572402393678</v>
      </c>
      <c r="W59" s="364">
        <f>(W11/'Población e ICE'!X10)*1000</f>
        <v>29700.311981622461</v>
      </c>
    </row>
    <row r="60" spans="2:23">
      <c r="B60" s="361" t="s">
        <v>11</v>
      </c>
      <c r="C60" s="363">
        <f>(C12/'Población e ICE'!D11)*1000</f>
        <v>8263.9104980479697</v>
      </c>
      <c r="D60" s="363">
        <f>(D12/'Población e ICE'!E11)*1000</f>
        <v>9171.815834283143</v>
      </c>
      <c r="E60" s="363">
        <f>(E12/'Población e ICE'!F11)*1000</f>
        <v>9771.3793040750061</v>
      </c>
      <c r="F60" s="363">
        <f>(F12/'Población e ICE'!G11)*1000</f>
        <v>12918.681411306947</v>
      </c>
      <c r="G60" s="363">
        <f>(G12/'Población e ICE'!H11)*1000</f>
        <v>10019.310643512388</v>
      </c>
      <c r="H60" s="363">
        <f>(H12/'Población e ICE'!I11)*1000</f>
        <v>10743.677112835416</v>
      </c>
      <c r="I60" s="363">
        <f>(I12/'Población e ICE'!J11)*1000</f>
        <v>12818.115982755533</v>
      </c>
      <c r="J60" s="363">
        <f>(J12/'Población e ICE'!K11)*1000</f>
        <v>13355.355128180818</v>
      </c>
      <c r="K60" s="363">
        <f>(K12/'Población e ICE'!L11)*1000</f>
        <v>10081.731912729778</v>
      </c>
      <c r="L60" s="363">
        <f>(L12/'Población e ICE'!M11)*1000</f>
        <v>12284.456883352503</v>
      </c>
      <c r="M60" s="363">
        <f>(M12/'Población e ICE'!N11)*1000</f>
        <v>10294.446496683962</v>
      </c>
      <c r="N60" s="363">
        <f>(N12/'Población e ICE'!O11)*1000</f>
        <v>14868.668223674695</v>
      </c>
      <c r="O60" s="364">
        <f>(O12/'Población e ICE'!P11)*1000</f>
        <v>15708.555745444603</v>
      </c>
      <c r="P60" s="363">
        <f>(P12/'Población e ICE'!Q11)*1000</f>
        <v>19295.870897364068</v>
      </c>
      <c r="Q60" s="364">
        <f>(Q12/'Población e ICE'!R11)*1000</f>
        <v>20141.225602403596</v>
      </c>
      <c r="R60" s="364">
        <f>(R12/'Población e ICE'!S11)*1000</f>
        <v>22952.646294500119</v>
      </c>
      <c r="S60" s="364">
        <f>(S12/'Población e ICE'!T11)*1000</f>
        <v>19686.045851939551</v>
      </c>
      <c r="T60" s="363">
        <f>(T12/'Población e ICE'!U11)*1000</f>
        <v>17259.681968756919</v>
      </c>
      <c r="U60" s="364">
        <f>(U12/'Población e ICE'!V11)*1000</f>
        <v>17285.7888572353</v>
      </c>
      <c r="V60" s="364">
        <f>(V12/'Población e ICE'!W11)*1000</f>
        <v>14821.626114574738</v>
      </c>
      <c r="W60" s="364">
        <f>(W12/'Población e ICE'!X11)*1000</f>
        <v>17060.976196545227</v>
      </c>
    </row>
    <row r="61" spans="2:23">
      <c r="B61" s="361" t="s">
        <v>12</v>
      </c>
      <c r="C61" s="363">
        <f>(C13/'Población e ICE'!D12)*1000</f>
        <v>10098.817878194486</v>
      </c>
      <c r="D61" s="363">
        <f>(D13/'Población e ICE'!E12)*1000</f>
        <v>12692.687556299061</v>
      </c>
      <c r="E61" s="363">
        <f>(E13/'Población e ICE'!F12)*1000</f>
        <v>12686.300429247585</v>
      </c>
      <c r="F61" s="363">
        <f>(F13/'Población e ICE'!G12)*1000</f>
        <v>11841.945421256067</v>
      </c>
      <c r="G61" s="363">
        <f>(G13/'Población e ICE'!H12)*1000</f>
        <v>10386.747402314939</v>
      </c>
      <c r="H61" s="363">
        <f>(H13/'Población e ICE'!I12)*1000</f>
        <v>10553.77989897181</v>
      </c>
      <c r="I61" s="363">
        <f>(I13/'Población e ICE'!J12)*1000</f>
        <v>14127.419421087528</v>
      </c>
      <c r="J61" s="363">
        <f>(J13/'Población e ICE'!K12)*1000</f>
        <v>19992.62266644543</v>
      </c>
      <c r="K61" s="363">
        <f>(K13/'Población e ICE'!L12)*1000</f>
        <v>24667.451972651164</v>
      </c>
      <c r="L61" s="363">
        <f>(L13/'Población e ICE'!M12)*1000</f>
        <v>25073.836772919298</v>
      </c>
      <c r="M61" s="363">
        <f>(M13/'Población e ICE'!N12)*1000</f>
        <v>26955.677481183415</v>
      </c>
      <c r="N61" s="363">
        <f>(N13/'Población e ICE'!O12)*1000</f>
        <v>37465.312042683261</v>
      </c>
      <c r="O61" s="364">
        <f>(O13/'Población e ICE'!P12)*1000</f>
        <v>33767.612658019672</v>
      </c>
      <c r="P61" s="363">
        <f>(P13/'Población e ICE'!Q12)*1000</f>
        <v>35138.786972575785</v>
      </c>
      <c r="Q61" s="364">
        <f>(Q13/'Población e ICE'!R12)*1000</f>
        <v>40732.270668317622</v>
      </c>
      <c r="R61" s="364">
        <f>(R13/'Población e ICE'!S12)*1000</f>
        <v>40852.735463438439</v>
      </c>
      <c r="S61" s="364">
        <f>(S13/'Población e ICE'!T12)*1000</f>
        <v>34212.309915653597</v>
      </c>
      <c r="T61" s="363">
        <f>(T13/'Población e ICE'!U12)*1000</f>
        <v>31024.809557510398</v>
      </c>
      <c r="U61" s="364">
        <f>(U13/'Población e ICE'!V12)*1000</f>
        <v>28949.75837804484</v>
      </c>
      <c r="V61" s="364">
        <f>(V13/'Población e ICE'!W12)*1000</f>
        <v>32973.181241757586</v>
      </c>
      <c r="W61" s="364">
        <f>(W13/'Población e ICE'!X12)*1000</f>
        <v>26978.842273259943</v>
      </c>
    </row>
    <row r="62" spans="2:23">
      <c r="B62" s="361" t="s">
        <v>13</v>
      </c>
      <c r="C62" s="363">
        <f>(C14/'Población e ICE'!D13)*1000</f>
        <v>14475.063322061793</v>
      </c>
      <c r="D62" s="363">
        <f>(D14/'Población e ICE'!E13)*1000</f>
        <v>11677.848413972395</v>
      </c>
      <c r="E62" s="363">
        <f>(E14/'Población e ICE'!F13)*1000</f>
        <v>10981.276041995148</v>
      </c>
      <c r="F62" s="363">
        <f>(F14/'Población e ICE'!G13)*1000</f>
        <v>11553.434259327769</v>
      </c>
      <c r="G62" s="363">
        <f>(G14/'Población e ICE'!H13)*1000</f>
        <v>10447.006008445307</v>
      </c>
      <c r="H62" s="363">
        <f>(H14/'Población e ICE'!I13)*1000</f>
        <v>14497.772257950804</v>
      </c>
      <c r="I62" s="363">
        <f>(I14/'Población e ICE'!J13)*1000</f>
        <v>17893.49354615598</v>
      </c>
      <c r="J62" s="363">
        <f>(J14/'Población e ICE'!K13)*1000</f>
        <v>15825.038957694309</v>
      </c>
      <c r="K62" s="363">
        <f>(K14/'Población e ICE'!L13)*1000</f>
        <v>21962.565199160588</v>
      </c>
      <c r="L62" s="363">
        <f>(L14/'Población e ICE'!M13)*1000</f>
        <v>18372.365817517144</v>
      </c>
      <c r="M62" s="363">
        <f>(M14/'Población e ICE'!N13)*1000</f>
        <v>23048.768350335904</v>
      </c>
      <c r="N62" s="363">
        <f>(N14/'Población e ICE'!O13)*1000</f>
        <v>35009.187107469639</v>
      </c>
      <c r="O62" s="364">
        <f>(O14/'Población e ICE'!P13)*1000</f>
        <v>32120.396790857696</v>
      </c>
      <c r="P62" s="363">
        <f>(P14/'Población e ICE'!Q13)*1000</f>
        <v>30328.891080541991</v>
      </c>
      <c r="Q62" s="364">
        <f>(Q14/'Población e ICE'!R13)*1000</f>
        <v>36432.901404032797</v>
      </c>
      <c r="R62" s="364">
        <f>(R14/'Población e ICE'!S13)*1000</f>
        <v>30801.927696774103</v>
      </c>
      <c r="S62" s="364">
        <f>(S14/'Población e ICE'!T13)*1000</f>
        <v>29162.515952680598</v>
      </c>
      <c r="T62" s="363">
        <f>(T14/'Población e ICE'!U13)*1000</f>
        <v>32239.788685494033</v>
      </c>
      <c r="U62" s="364">
        <f>(U14/'Población e ICE'!V13)*1000</f>
        <v>30566.601881054245</v>
      </c>
      <c r="V62" s="364">
        <f>(V14/'Población e ICE'!W13)*1000</f>
        <v>31489.805182081367</v>
      </c>
      <c r="W62" s="364">
        <f>(W14/'Población e ICE'!X13)*1000</f>
        <v>42151.538236693908</v>
      </c>
    </row>
    <row r="63" spans="2:23">
      <c r="B63" s="361" t="s">
        <v>608</v>
      </c>
      <c r="C63" s="362">
        <v>0</v>
      </c>
      <c r="D63" s="362">
        <v>0</v>
      </c>
      <c r="E63" s="362">
        <v>0</v>
      </c>
      <c r="F63" s="362">
        <v>0</v>
      </c>
      <c r="G63" s="362">
        <v>0</v>
      </c>
      <c r="H63" s="362">
        <v>0</v>
      </c>
      <c r="I63" s="362">
        <v>0</v>
      </c>
      <c r="J63" s="362">
        <v>0</v>
      </c>
      <c r="K63" s="362">
        <v>0</v>
      </c>
      <c r="L63" s="362">
        <v>0</v>
      </c>
      <c r="M63" s="362">
        <v>0</v>
      </c>
      <c r="N63" s="362">
        <v>0</v>
      </c>
      <c r="O63" s="362">
        <v>0</v>
      </c>
      <c r="P63" s="362">
        <v>0</v>
      </c>
      <c r="Q63" s="362">
        <v>0</v>
      </c>
      <c r="R63" s="362">
        <v>0</v>
      </c>
      <c r="S63" s="362">
        <v>0</v>
      </c>
      <c r="T63" s="362">
        <v>0</v>
      </c>
      <c r="U63" s="364">
        <f>(U15/'Población e ICE'!V14)*1000</f>
        <v>34232.118759584926</v>
      </c>
      <c r="V63" s="364">
        <f>(V15/'Población e ICE'!W14)*1000</f>
        <v>42673.765825890274</v>
      </c>
      <c r="W63" s="364">
        <f>(W15/'Población e ICE'!X14)*1000</f>
        <v>37183.099724396896</v>
      </c>
    </row>
    <row r="64" spans="2:23">
      <c r="B64" s="361" t="s">
        <v>14</v>
      </c>
      <c r="C64" s="363">
        <f>(C16/'Población e ICE'!D15)*1000</f>
        <v>16547.656314186243</v>
      </c>
      <c r="D64" s="363">
        <f>(D16/'Población e ICE'!E15)*1000</f>
        <v>17147.067806648796</v>
      </c>
      <c r="E64" s="363">
        <f>(E16/'Población e ICE'!F15)*1000</f>
        <v>17675.282421727225</v>
      </c>
      <c r="F64" s="363">
        <f>(F16/'Población e ICE'!G15)*1000</f>
        <v>21462.77631145257</v>
      </c>
      <c r="G64" s="363">
        <f>(G16/'Población e ICE'!H15)*1000</f>
        <v>14914.774214684539</v>
      </c>
      <c r="H64" s="363">
        <f>(H16/'Población e ICE'!I15)*1000</f>
        <v>13379.339030971976</v>
      </c>
      <c r="I64" s="363">
        <f>(I16/'Población e ICE'!J15)*1000</f>
        <v>14602.961866012585</v>
      </c>
      <c r="J64" s="363">
        <f>(J16/'Población e ICE'!K15)*1000</f>
        <v>13065.111871921623</v>
      </c>
      <c r="K64" s="363">
        <f>(K16/'Población e ICE'!L15)*1000</f>
        <v>13059.465550229797</v>
      </c>
      <c r="L64" s="363">
        <f>(L16/'Población e ICE'!M15)*1000</f>
        <v>15719.466236585042</v>
      </c>
      <c r="M64" s="363">
        <f>(M16/'Población e ICE'!N15)*1000</f>
        <v>16460.909815959567</v>
      </c>
      <c r="N64" s="363">
        <f>(N16/'Población e ICE'!O15)*1000</f>
        <v>18235.783304675741</v>
      </c>
      <c r="O64" s="364">
        <f>(O16/'Población e ICE'!P15)*1000</f>
        <v>18473.963133275716</v>
      </c>
      <c r="P64" s="363">
        <f>(P16/'Población e ICE'!Q15)*1000</f>
        <v>21179.90229733512</v>
      </c>
      <c r="Q64" s="364">
        <f>(Q16/'Población e ICE'!R15)*1000</f>
        <v>26648.970630515032</v>
      </c>
      <c r="R64" s="364">
        <f>(R16/'Población e ICE'!S15)*1000</f>
        <v>25463.833767285501</v>
      </c>
      <c r="S64" s="364">
        <f>(S16/'Población e ICE'!T15)*1000</f>
        <v>23486.101154289317</v>
      </c>
      <c r="T64" s="363">
        <f>(T16/'Población e ICE'!U15)*1000</f>
        <v>26021.563533745051</v>
      </c>
      <c r="U64" s="364">
        <f>(U16/'Población e ICE'!V15)*1000</f>
        <v>35225.635689266739</v>
      </c>
      <c r="V64" s="364">
        <f>(V16/'Población e ICE'!W15)*1000</f>
        <v>36395.599550639054</v>
      </c>
      <c r="W64" s="364">
        <f>(W16/'Población e ICE'!X15)*1000</f>
        <v>32959.55687152443</v>
      </c>
    </row>
    <row r="65" spans="2:23">
      <c r="B65" s="361" t="s">
        <v>15</v>
      </c>
      <c r="C65" s="363">
        <f>(C17/'Población e ICE'!D16)*1000</f>
        <v>14017.287513468322</v>
      </c>
      <c r="D65" s="363">
        <f>(D17/'Población e ICE'!E16)*1000</f>
        <v>16005.094506466232</v>
      </c>
      <c r="E65" s="363">
        <f>(E17/'Población e ICE'!F16)*1000</f>
        <v>16074.198170419919</v>
      </c>
      <c r="F65" s="363">
        <f>(F17/'Población e ICE'!G16)*1000</f>
        <v>16278.906661825467</v>
      </c>
      <c r="G65" s="363">
        <f>(G17/'Población e ICE'!H16)*1000</f>
        <v>11784.567829396236</v>
      </c>
      <c r="H65" s="363">
        <f>(H17/'Población e ICE'!I16)*1000</f>
        <v>15251.095842557734</v>
      </c>
      <c r="I65" s="363">
        <f>(I17/'Población e ICE'!J16)*1000</f>
        <v>22263.113314429324</v>
      </c>
      <c r="J65" s="363">
        <f>(J17/'Población e ICE'!K16)*1000</f>
        <v>19423.435007058994</v>
      </c>
      <c r="K65" s="363">
        <f>(K17/'Población e ICE'!L16)*1000</f>
        <v>22001.905493058257</v>
      </c>
      <c r="L65" s="363">
        <f>(L17/'Población e ICE'!M16)*1000</f>
        <v>21802.279354695351</v>
      </c>
      <c r="M65" s="363">
        <f>(M17/'Población e ICE'!N16)*1000</f>
        <v>22901.103887549427</v>
      </c>
      <c r="N65" s="363">
        <f>(N17/'Población e ICE'!O16)*1000</f>
        <v>35290.746875823992</v>
      </c>
      <c r="O65" s="364">
        <f>(O17/'Población e ICE'!P16)*1000</f>
        <v>26185.854154135668</v>
      </c>
      <c r="P65" s="363">
        <f>(P17/'Población e ICE'!Q16)*1000</f>
        <v>26326.015843088524</v>
      </c>
      <c r="Q65" s="364">
        <f>(Q17/'Población e ICE'!R16)*1000</f>
        <v>41825.221414940817</v>
      </c>
      <c r="R65" s="364">
        <f>(R17/'Población e ICE'!S16)*1000</f>
        <v>34951.658138431383</v>
      </c>
      <c r="S65" s="364">
        <f>(S17/'Población e ICE'!T16)*1000</f>
        <v>34787.513831707685</v>
      </c>
      <c r="T65" s="363">
        <f>(T17/'Población e ICE'!U16)*1000</f>
        <v>32707.482052485466</v>
      </c>
      <c r="U65" s="364">
        <f>(U17/'Población e ICE'!V16)*1000</f>
        <v>43375.192614822932</v>
      </c>
      <c r="V65" s="364">
        <f>(V17/'Población e ICE'!W16)*1000</f>
        <v>38136.702928890911</v>
      </c>
      <c r="W65" s="364">
        <f>(W17/'Población e ICE'!X16)*1000</f>
        <v>51171.048222349506</v>
      </c>
    </row>
    <row r="66" spans="2:23">
      <c r="B66" s="361" t="s">
        <v>16</v>
      </c>
      <c r="C66" s="362">
        <v>0</v>
      </c>
      <c r="D66" s="362">
        <v>0</v>
      </c>
      <c r="E66" s="362">
        <v>0</v>
      </c>
      <c r="F66" s="362">
        <v>0</v>
      </c>
      <c r="G66" s="362">
        <v>0</v>
      </c>
      <c r="H66" s="362">
        <v>0</v>
      </c>
      <c r="I66" s="362">
        <v>0</v>
      </c>
      <c r="J66" s="363">
        <f>(J18/'Población e ICE'!K17)*1000</f>
        <v>21158.018980273428</v>
      </c>
      <c r="K66" s="363">
        <f>(K18/'Población e ICE'!L17)*1000</f>
        <v>26164.458914222698</v>
      </c>
      <c r="L66" s="363">
        <f>(L18/'Población e ICE'!M17)*1000</f>
        <v>27834.560958384558</v>
      </c>
      <c r="M66" s="363">
        <f>(M18/'Población e ICE'!N17)*1000</f>
        <v>19165.623172585863</v>
      </c>
      <c r="N66" s="363">
        <f>(N18/'Población e ICE'!O17)*1000</f>
        <v>31334.650598769142</v>
      </c>
      <c r="O66" s="364">
        <f>(O18/'Población e ICE'!P17)*1000</f>
        <v>29835.57631493119</v>
      </c>
      <c r="P66" s="363">
        <f>(P18/'Población e ICE'!Q17)*1000</f>
        <v>37558.491815208319</v>
      </c>
      <c r="Q66" s="364">
        <f>(Q18/'Población e ICE'!R17)*1000</f>
        <v>47062.301129279243</v>
      </c>
      <c r="R66" s="364">
        <f>(R18/'Población e ICE'!S17)*1000</f>
        <v>45817.699213691609</v>
      </c>
      <c r="S66" s="364">
        <f>(S18/'Población e ICE'!T17)*1000</f>
        <v>31605.527745782234</v>
      </c>
      <c r="T66" s="363">
        <f>(T18/'Población e ICE'!U17)*1000</f>
        <v>34082.716470250787</v>
      </c>
      <c r="U66" s="364">
        <f>(U18/'Población e ICE'!V17)*1000</f>
        <v>36590.961857947063</v>
      </c>
      <c r="V66" s="364">
        <f>(V18/'Población e ICE'!W17)*1000</f>
        <v>36908.177429250805</v>
      </c>
      <c r="W66" s="364">
        <f>(W18/'Población e ICE'!X17)*1000</f>
        <v>38439.78767734627</v>
      </c>
    </row>
    <row r="67" spans="2:23">
      <c r="B67" s="361" t="s">
        <v>17</v>
      </c>
      <c r="C67" s="363">
        <f>(C19/'Población e ICE'!D18)*1000</f>
        <v>12531.514406288878</v>
      </c>
      <c r="D67" s="363">
        <f>(D19/'Población e ICE'!E18)*1000</f>
        <v>15496.951702011338</v>
      </c>
      <c r="E67" s="363">
        <f>(E19/'Población e ICE'!F18)*1000</f>
        <v>17662.966291374272</v>
      </c>
      <c r="F67" s="363">
        <f>(F19/'Población e ICE'!G18)*1000</f>
        <v>19630.820133954538</v>
      </c>
      <c r="G67" s="363">
        <f>(G19/'Población e ICE'!H18)*1000</f>
        <v>11978.889925854528</v>
      </c>
      <c r="H67" s="363">
        <f>(H19/'Población e ICE'!I18)*1000</f>
        <v>14712.56214076226</v>
      </c>
      <c r="I67" s="363">
        <f>(I19/'Población e ICE'!J18)*1000</f>
        <v>16660.369288169484</v>
      </c>
      <c r="J67" s="363">
        <f>(J19/'Población e ICE'!K18)*1000</f>
        <v>23842.746438360798</v>
      </c>
      <c r="K67" s="363">
        <f>(K19/'Población e ICE'!L18)*1000</f>
        <v>30327.834592051506</v>
      </c>
      <c r="L67" s="363">
        <f>(L19/'Población e ICE'!M18)*1000</f>
        <v>31181.395081238763</v>
      </c>
      <c r="M67" s="363">
        <f>(M19/'Población e ICE'!N18)*1000</f>
        <v>25653.364406779663</v>
      </c>
      <c r="N67" s="363">
        <f>(N19/'Población e ICE'!O18)*1000</f>
        <v>32058.104913801159</v>
      </c>
      <c r="O67" s="364">
        <f>(O19/'Población e ICE'!P18)*1000</f>
        <v>30101.316106371705</v>
      </c>
      <c r="P67" s="363">
        <f>(P19/'Población e ICE'!Q18)*1000</f>
        <v>36484.666209705254</v>
      </c>
      <c r="Q67" s="364">
        <f>(Q19/'Población e ICE'!R18)*1000</f>
        <v>39325.151138317349</v>
      </c>
      <c r="R67" s="364">
        <f>(R19/'Población e ICE'!S18)*1000</f>
        <v>38366.941756536035</v>
      </c>
      <c r="S67" s="364">
        <f>(S19/'Población e ICE'!T18)*1000</f>
        <v>33089.518991021891</v>
      </c>
      <c r="T67" s="363">
        <f>(T19/'Población e ICE'!U18)*1000</f>
        <v>30722.151453015224</v>
      </c>
      <c r="U67" s="364">
        <f>(U19/'Población e ICE'!V18)*1000</f>
        <v>36955.254891097888</v>
      </c>
      <c r="V67" s="364">
        <f>(V19/'Población e ICE'!W18)*1000</f>
        <v>32096.442579422059</v>
      </c>
      <c r="W67" s="364">
        <f>(W19/'Población e ICE'!X18)*1000</f>
        <v>36975.650738936565</v>
      </c>
    </row>
    <row r="68" spans="2:23">
      <c r="B68" s="361" t="s">
        <v>84</v>
      </c>
      <c r="C68" s="363">
        <f>(C20/'Población e ICE'!D19)*1000</f>
        <v>32568.240515269386</v>
      </c>
      <c r="D68" s="363">
        <f>(D20/'Población e ICE'!E19)*1000</f>
        <v>39451.993250142412</v>
      </c>
      <c r="E68" s="363">
        <f>(E20/'Población e ICE'!F19)*1000</f>
        <v>34876.258563559459</v>
      </c>
      <c r="F68" s="363">
        <f>(F20/'Población e ICE'!G19)*1000</f>
        <v>29947.019378003064</v>
      </c>
      <c r="G68" s="363">
        <f>(G20/'Población e ICE'!H19)*1000</f>
        <v>25428.834503468555</v>
      </c>
      <c r="H68" s="363">
        <f>(H20/'Población e ICE'!I19)*1000</f>
        <v>47121.103030428785</v>
      </c>
      <c r="I68" s="363">
        <f>(I20/'Población e ICE'!J19)*1000</f>
        <v>52699.727548450115</v>
      </c>
      <c r="J68" s="363">
        <f>(J20/'Población e ICE'!K19)*1000</f>
        <v>47187.94849610667</v>
      </c>
      <c r="K68" s="363">
        <f>(K20/'Población e ICE'!L19)*1000</f>
        <v>44886.138912942792</v>
      </c>
      <c r="L68" s="363">
        <f>(L20/'Población e ICE'!M19)*1000</f>
        <v>55485.955672591612</v>
      </c>
      <c r="M68" s="363">
        <f>(M20/'Población e ICE'!N19)*1000</f>
        <v>49910.268946240387</v>
      </c>
      <c r="N68" s="363">
        <f>(N20/'Población e ICE'!O19)*1000</f>
        <v>65012.699156320734</v>
      </c>
      <c r="O68" s="364">
        <f>(O20/'Población e ICE'!P19)*1000</f>
        <v>74869.26894484878</v>
      </c>
      <c r="P68" s="363">
        <f>(P20/'Población e ICE'!Q19)*1000</f>
        <v>80967.478433192213</v>
      </c>
      <c r="Q68" s="364">
        <f>(Q20/'Población e ICE'!R19)*1000</f>
        <v>58377.975705351739</v>
      </c>
      <c r="R68" s="364">
        <f>(R20/'Población e ICE'!S19)*1000</f>
        <v>65149.38447432762</v>
      </c>
      <c r="S68" s="364">
        <f>(S20/'Población e ICE'!T19)*1000</f>
        <v>59272.865650680382</v>
      </c>
      <c r="T68" s="363">
        <f>(T20/'Población e ICE'!U19)*1000</f>
        <v>66927.366024353207</v>
      </c>
      <c r="U68" s="364">
        <f>(U20/'Población e ICE'!V19)*1000</f>
        <v>53331.044122609666</v>
      </c>
      <c r="V68" s="364">
        <f>(V20/'Población e ICE'!W19)*1000</f>
        <v>68097.13512959356</v>
      </c>
      <c r="W68" s="364">
        <f>(W20/'Población e ICE'!X19)*1000</f>
        <v>67377.137770682311</v>
      </c>
    </row>
    <row r="69" spans="2:23">
      <c r="B69" s="361" t="s">
        <v>19</v>
      </c>
      <c r="C69" s="363">
        <f>(C21/'Población e ICE'!D20)*1000</f>
        <v>11684.93515779894</v>
      </c>
      <c r="D69" s="363">
        <f>(D21/'Población e ICE'!E20)*1000</f>
        <v>10325.255587490321</v>
      </c>
      <c r="E69" s="363">
        <f>(E21/'Población e ICE'!F20)*1000</f>
        <v>9017.2992091044343</v>
      </c>
      <c r="F69" s="363">
        <f>(F21/'Población e ICE'!G20)*1000</f>
        <v>7004.723959820386</v>
      </c>
      <c r="G69" s="363">
        <f>(G21/'Población e ICE'!H20)*1000</f>
        <v>5762.3120537182895</v>
      </c>
      <c r="H69" s="363">
        <f>(H21/'Población e ICE'!I20)*1000</f>
        <v>9237.207871684619</v>
      </c>
      <c r="I69" s="363">
        <f>(I21/'Población e ICE'!J20)*1000</f>
        <v>9127.0896837871733</v>
      </c>
      <c r="J69" s="363">
        <f>(J21/'Población e ICE'!K20)*1000</f>
        <v>18921.604525195387</v>
      </c>
      <c r="K69" s="363">
        <f>(K21/'Población e ICE'!L20)*1000</f>
        <v>17496.192861615531</v>
      </c>
      <c r="L69" s="363">
        <f>(L21/'Población e ICE'!M20)*1000</f>
        <v>23912.035771953793</v>
      </c>
      <c r="M69" s="363">
        <f>(M21/'Población e ICE'!N20)*1000</f>
        <v>17928.937259923176</v>
      </c>
      <c r="N69" s="363">
        <f>(N21/'Población e ICE'!O20)*1000</f>
        <v>26286.254800856746</v>
      </c>
      <c r="O69" s="364">
        <f>(O21/'Población e ICE'!P20)*1000</f>
        <v>27336.075946760968</v>
      </c>
      <c r="P69" s="363">
        <f>(P21/'Población e ICE'!Q20)*1000</f>
        <v>23540.943571106774</v>
      </c>
      <c r="Q69" s="364">
        <f>(Q21/'Población e ICE'!R20)*1000</f>
        <v>18636.594947636655</v>
      </c>
      <c r="R69" s="364">
        <f>(R21/'Población e ICE'!S20)*1000</f>
        <v>18312.624874653451</v>
      </c>
      <c r="S69" s="364">
        <f>(S21/'Población e ICE'!T20)*1000</f>
        <v>17480.354375251765</v>
      </c>
      <c r="T69" s="363">
        <f>(T21/'Población e ICE'!U20)*1000</f>
        <v>17575.279672979304</v>
      </c>
      <c r="U69" s="364">
        <f>(U21/'Población e ICE'!V20)*1000</f>
        <v>14677.321728111647</v>
      </c>
      <c r="V69" s="364">
        <f>(V21/'Población e ICE'!W20)*1000</f>
        <v>14658.237539386195</v>
      </c>
      <c r="W69" s="364">
        <f>(W21/'Población e ICE'!X20)*1000</f>
        <v>21797.575907618269</v>
      </c>
    </row>
    <row r="70" spans="2:23">
      <c r="B70" s="365"/>
      <c r="C70" s="363"/>
      <c r="D70" s="363"/>
      <c r="E70" s="363"/>
      <c r="F70" s="363"/>
      <c r="G70" s="363"/>
      <c r="H70" s="363"/>
      <c r="I70" s="363"/>
      <c r="J70" s="363"/>
      <c r="K70" s="363"/>
      <c r="L70" s="363"/>
      <c r="M70" s="363"/>
      <c r="N70" s="363"/>
      <c r="O70" s="364"/>
      <c r="P70" s="363"/>
      <c r="Q70" s="364"/>
      <c r="R70" s="364"/>
      <c r="S70" s="364"/>
      <c r="T70" s="363"/>
    </row>
    <row r="71" spans="2:23">
      <c r="B71" s="368" t="s">
        <v>21</v>
      </c>
      <c r="C71" s="369">
        <f>(C23/'Población e ICE'!D22)*1000</f>
        <v>12781.675052510394</v>
      </c>
      <c r="D71" s="369">
        <f>(D23/'Población e ICE'!E22)*1000</f>
        <v>13698.442061826185</v>
      </c>
      <c r="E71" s="369">
        <f>(E23/'Población e ICE'!F22)*1000</f>
        <v>13539.50611141077</v>
      </c>
      <c r="F71" s="369">
        <f>(F23/'Población e ICE'!G22)*1000</f>
        <v>16162.173850385589</v>
      </c>
      <c r="G71" s="369">
        <f>(G23/'Población e ICE'!H22)*1000</f>
        <v>12618.926796316913</v>
      </c>
      <c r="H71" s="369">
        <f>(H23/'Población e ICE'!I22)*1000</f>
        <v>14332.226360710771</v>
      </c>
      <c r="I71" s="369">
        <f>(I23/'Población e ICE'!J22)*1000</f>
        <v>16866.834548850635</v>
      </c>
      <c r="J71" s="369">
        <f>(J23/'Población e ICE'!K22)*1000</f>
        <v>16645.525739569526</v>
      </c>
      <c r="K71" s="369">
        <f>(K23/'Población e ICE'!L22)*1000</f>
        <v>16063.417395500455</v>
      </c>
      <c r="L71" s="369">
        <f>(L23/'Población e ICE'!M22)*1000</f>
        <v>17093.603834568679</v>
      </c>
      <c r="M71" s="369">
        <f>(M23/'Población e ICE'!N22)*1000</f>
        <v>16471.620494513816</v>
      </c>
      <c r="N71" s="369">
        <f>(N23/'Población e ICE'!O22)*1000</f>
        <v>22712.186915795701</v>
      </c>
      <c r="O71" s="369">
        <f>(O23/'Población e ICE'!P22)*1000</f>
        <v>23178.202263219497</v>
      </c>
      <c r="P71" s="369">
        <f>(P23/'Población e ICE'!Q22)*1000</f>
        <v>23953.661611445754</v>
      </c>
      <c r="Q71" s="369">
        <f>(Q23/'Población e ICE'!R22)*1000</f>
        <v>28862.931924867611</v>
      </c>
      <c r="R71" s="369">
        <f>(R23/'Población e ICE'!S22)*1000</f>
        <v>29168.957755061932</v>
      </c>
      <c r="S71" s="369">
        <f>(S23/'Población e ICE'!T22)*1000</f>
        <v>26052.024081892414</v>
      </c>
      <c r="T71" s="369">
        <f>(T23/'Población e ICE'!U22)*1000</f>
        <v>25270.153447648318</v>
      </c>
      <c r="U71" s="369">
        <f>(U23/'Población e ICE'!V22)*1000</f>
        <v>25978.166592506201</v>
      </c>
      <c r="V71" s="369">
        <f>(V23/'Población e ICE'!W22)*1000</f>
        <v>24295.04330360653</v>
      </c>
      <c r="W71" s="376">
        <f>(W23/'Población e ICE'!X22)*1000</f>
        <v>26660.268042113054</v>
      </c>
    </row>
    <row r="72" spans="2:23" s="271" customFormat="1" ht="14.25" customHeight="1">
      <c r="B72" s="19" t="s">
        <v>636</v>
      </c>
      <c r="C72" s="210"/>
      <c r="D72" s="210"/>
      <c r="E72" s="217"/>
      <c r="F72" s="217"/>
      <c r="G72" s="359"/>
      <c r="H72" s="359"/>
      <c r="I72" s="359"/>
      <c r="J72" s="359"/>
      <c r="K72" s="359"/>
      <c r="L72" s="359"/>
      <c r="M72" s="359"/>
      <c r="N72" s="359"/>
      <c r="O72" s="359"/>
      <c r="P72" s="249"/>
      <c r="Q72" s="301"/>
      <c r="R72" s="301"/>
      <c r="S72" s="301"/>
      <c r="T72" s="249"/>
    </row>
    <row r="73" spans="2:23" ht="10.5" customHeight="1">
      <c r="B73" s="210"/>
      <c r="C73" s="210"/>
      <c r="D73" s="210"/>
    </row>
    <row r="74" spans="2:23">
      <c r="B74" s="19"/>
    </row>
    <row r="75" spans="2:23">
      <c r="B75" s="210"/>
      <c r="C75" s="210"/>
      <c r="D75" s="210"/>
    </row>
    <row r="78" spans="2:23">
      <c r="B78" s="210"/>
      <c r="C78" s="210"/>
      <c r="D78" s="210"/>
    </row>
  </sheetData>
  <mergeCells count="1">
    <mergeCell ref="B25:V25"/>
  </mergeCells>
  <phoneticPr fontId="14" type="noConversion"/>
  <hyperlinks>
    <hyperlink ref="O3" location="'Indice Regiones'!A1" display="&lt; Volver &gt;" xr:uid="{00000000-0004-0000-0E00-000000000000}"/>
  </hyperlinks>
  <pageMargins left="0.75" right="0.75" top="1" bottom="1" header="0" footer="0"/>
  <pageSetup orientation="portrait" r:id="rId1"/>
  <headerFooter alignWithMargins="0"/>
  <ignoredErrors>
    <ignoredError sqref="D23:F23"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W581"/>
  <sheetViews>
    <sheetView showGridLines="0" zoomScale="90" zoomScaleNormal="90" workbookViewId="0">
      <selection activeCell="K18" sqref="K18"/>
    </sheetView>
  </sheetViews>
  <sheetFormatPr baseColWidth="10" defaultRowHeight="12.75"/>
  <cols>
    <col min="1" max="1" width="3.7109375" style="227" customWidth="1"/>
    <col min="2" max="2" width="21.42578125" style="227" customWidth="1"/>
    <col min="3" max="14" width="11.42578125" style="227"/>
    <col min="15" max="15" width="11.42578125" style="289"/>
    <col min="16" max="16" width="11.42578125" style="227"/>
    <col min="17" max="19" width="11.42578125" style="289"/>
    <col min="20" max="16384" width="11.42578125" style="227"/>
  </cols>
  <sheetData>
    <row r="1" spans="2:23">
      <c r="B1" s="212" t="s">
        <v>0</v>
      </c>
      <c r="C1" s="212"/>
      <c r="D1" s="217"/>
      <c r="E1" s="217"/>
      <c r="F1" s="217"/>
      <c r="G1" s="217"/>
      <c r="H1" s="217"/>
      <c r="I1" s="217"/>
      <c r="J1" s="249"/>
      <c r="K1" s="249"/>
    </row>
    <row r="2" spans="2:23">
      <c r="B2" s="296" t="s">
        <v>218</v>
      </c>
      <c r="C2" s="296"/>
      <c r="D2" s="277"/>
      <c r="E2" s="277"/>
      <c r="F2" s="217"/>
      <c r="G2" s="217"/>
      <c r="H2" s="217"/>
      <c r="I2" s="217"/>
      <c r="J2" s="249"/>
      <c r="K2" s="249"/>
    </row>
    <row r="3" spans="2:23">
      <c r="B3" s="371" t="s">
        <v>221</v>
      </c>
      <c r="C3" s="371"/>
      <c r="D3" s="372"/>
      <c r="E3" s="372"/>
      <c r="F3" s="217"/>
      <c r="G3" s="217"/>
      <c r="H3" s="217"/>
      <c r="I3" s="217"/>
      <c r="J3" s="249"/>
      <c r="K3" s="249"/>
    </row>
    <row r="4" spans="2:23">
      <c r="B4" s="211" t="s">
        <v>2</v>
      </c>
      <c r="C4" s="211"/>
      <c r="D4" s="217"/>
      <c r="E4" s="217"/>
      <c r="F4" s="217"/>
      <c r="G4" s="217"/>
      <c r="H4" s="217"/>
      <c r="I4" s="217"/>
      <c r="J4" s="249"/>
      <c r="K4" s="249"/>
      <c r="M4" s="249"/>
      <c r="N4" s="252"/>
      <c r="O4" s="433" t="s">
        <v>185</v>
      </c>
      <c r="P4" s="252"/>
    </row>
    <row r="5" spans="2:23">
      <c r="B5" s="211"/>
      <c r="C5" s="211"/>
      <c r="D5" s="217"/>
      <c r="E5" s="217"/>
      <c r="F5" s="217"/>
      <c r="G5" s="217"/>
      <c r="H5" s="217"/>
      <c r="I5" s="217"/>
      <c r="J5" s="249"/>
      <c r="K5" s="249"/>
    </row>
    <row r="6" spans="2:23">
      <c r="B6" s="366" t="s">
        <v>217</v>
      </c>
      <c r="C6" s="367">
        <v>2001</v>
      </c>
      <c r="D6" s="367">
        <v>2002</v>
      </c>
      <c r="E6" s="367">
        <v>2003</v>
      </c>
      <c r="F6" s="367">
        <v>2004</v>
      </c>
      <c r="G6" s="367">
        <v>2005</v>
      </c>
      <c r="H6" s="367">
        <v>2006</v>
      </c>
      <c r="I6" s="367">
        <v>2007</v>
      </c>
      <c r="J6" s="367">
        <v>2008</v>
      </c>
      <c r="K6" s="367">
        <v>2009</v>
      </c>
      <c r="L6" s="367">
        <v>2010</v>
      </c>
      <c r="M6" s="367">
        <v>2011</v>
      </c>
      <c r="N6" s="367">
        <v>2012</v>
      </c>
      <c r="O6" s="367">
        <v>2013</v>
      </c>
      <c r="P6" s="367">
        <v>2014</v>
      </c>
      <c r="Q6" s="367">
        <v>2015</v>
      </c>
      <c r="R6" s="367">
        <v>2016</v>
      </c>
      <c r="S6" s="367">
        <v>2017</v>
      </c>
      <c r="T6" s="367">
        <v>2018</v>
      </c>
      <c r="U6" s="367">
        <v>2019</v>
      </c>
      <c r="V6" s="367">
        <v>2020</v>
      </c>
      <c r="W6" s="375">
        <v>2021</v>
      </c>
    </row>
    <row r="7" spans="2:23">
      <c r="B7" s="361" t="s">
        <v>688</v>
      </c>
      <c r="C7" s="362">
        <v>2068653</v>
      </c>
      <c r="D7" s="362">
        <v>1216313</v>
      </c>
      <c r="E7" s="362">
        <v>1343028</v>
      </c>
      <c r="F7" s="362">
        <v>1784977</v>
      </c>
      <c r="G7" s="362">
        <v>762000</v>
      </c>
      <c r="H7" s="362">
        <v>3132252</v>
      </c>
      <c r="I7" s="362">
        <v>1518119</v>
      </c>
      <c r="J7" s="363">
        <v>1558821</v>
      </c>
      <c r="K7" s="363">
        <v>1905266</v>
      </c>
      <c r="L7" s="363">
        <v>2468361</v>
      </c>
      <c r="M7" s="363">
        <v>2656153</v>
      </c>
      <c r="N7" s="363">
        <v>1908566.169</v>
      </c>
      <c r="O7" s="364">
        <v>2332278.5320000001</v>
      </c>
      <c r="P7" s="363">
        <v>2020337.4</v>
      </c>
      <c r="Q7" s="364">
        <v>3004242.9339999999</v>
      </c>
      <c r="R7" s="364">
        <v>5487683.8990000002</v>
      </c>
      <c r="S7" s="364">
        <v>4567350.17</v>
      </c>
      <c r="T7" s="363">
        <v>9306833.3760000002</v>
      </c>
      <c r="U7" s="363">
        <v>9814752.648</v>
      </c>
      <c r="V7" s="363">
        <v>5082969.1509999996</v>
      </c>
      <c r="W7" s="363">
        <v>2833770.1880000001</v>
      </c>
    </row>
    <row r="8" spans="2:23">
      <c r="B8" s="361" t="s">
        <v>628</v>
      </c>
      <c r="C8" s="363">
        <v>101255</v>
      </c>
      <c r="D8" s="363">
        <v>97145</v>
      </c>
      <c r="E8" s="363">
        <v>132655</v>
      </c>
      <c r="F8" s="363">
        <v>164313</v>
      </c>
      <c r="G8" s="363">
        <v>148792</v>
      </c>
      <c r="H8" s="363">
        <v>103633</v>
      </c>
      <c r="I8" s="363">
        <v>78702</v>
      </c>
      <c r="J8" s="363">
        <v>107888</v>
      </c>
      <c r="K8" s="363">
        <v>245152</v>
      </c>
      <c r="L8" s="363">
        <v>127493</v>
      </c>
      <c r="M8" s="363">
        <v>80506</v>
      </c>
      <c r="N8" s="363">
        <v>161713.72500000001</v>
      </c>
      <c r="O8" s="364">
        <v>305626.30499999999</v>
      </c>
      <c r="P8" s="363">
        <v>237420.39600000001</v>
      </c>
      <c r="Q8" s="364">
        <v>291020.054</v>
      </c>
      <c r="R8" s="364">
        <v>524414.49899999995</v>
      </c>
      <c r="S8" s="364">
        <v>826475.90399999998</v>
      </c>
      <c r="T8" s="363">
        <v>560349.30099999998</v>
      </c>
      <c r="U8" s="363">
        <v>848862.56799999997</v>
      </c>
      <c r="V8" s="363">
        <v>543044.03500000003</v>
      </c>
      <c r="W8" s="363">
        <v>684105.05700000003</v>
      </c>
    </row>
    <row r="9" spans="2:23">
      <c r="B9" s="361" t="s">
        <v>252</v>
      </c>
      <c r="C9" s="363">
        <v>66549</v>
      </c>
      <c r="D9" s="363">
        <v>71001</v>
      </c>
      <c r="E9" s="363">
        <v>51642</v>
      </c>
      <c r="F9" s="363">
        <v>63716</v>
      </c>
      <c r="G9" s="363">
        <v>89501</v>
      </c>
      <c r="H9" s="363">
        <v>68277</v>
      </c>
      <c r="I9" s="363">
        <v>113306</v>
      </c>
      <c r="J9" s="363">
        <v>55995</v>
      </c>
      <c r="K9" s="363">
        <v>73698</v>
      </c>
      <c r="L9" s="363">
        <v>150337</v>
      </c>
      <c r="M9" s="363">
        <v>126856</v>
      </c>
      <c r="N9" s="363">
        <v>450087.01199999999</v>
      </c>
      <c r="O9" s="364">
        <v>367829.45799999998</v>
      </c>
      <c r="P9" s="363">
        <v>300325.08199999999</v>
      </c>
      <c r="Q9" s="364">
        <v>374638.511</v>
      </c>
      <c r="R9" s="364">
        <v>262787.66499999998</v>
      </c>
      <c r="S9" s="364">
        <v>109039.655</v>
      </c>
      <c r="T9" s="363">
        <v>788711.57200000004</v>
      </c>
      <c r="U9" s="363">
        <v>1075953.162</v>
      </c>
      <c r="V9" s="363">
        <v>668839.049</v>
      </c>
      <c r="W9" s="363">
        <v>597708.495</v>
      </c>
    </row>
    <row r="10" spans="2:23">
      <c r="B10" s="361" t="s">
        <v>689</v>
      </c>
      <c r="C10" s="363">
        <v>135361</v>
      </c>
      <c r="D10" s="363">
        <v>139945</v>
      </c>
      <c r="E10" s="363">
        <v>130273</v>
      </c>
      <c r="F10" s="363">
        <v>239089</v>
      </c>
      <c r="G10" s="363">
        <v>310798</v>
      </c>
      <c r="H10" s="363">
        <v>267407</v>
      </c>
      <c r="I10" s="363">
        <v>385463</v>
      </c>
      <c r="J10" s="363">
        <v>298963</v>
      </c>
      <c r="K10" s="363">
        <v>146093</v>
      </c>
      <c r="L10" s="363">
        <v>412193</v>
      </c>
      <c r="M10" s="363">
        <v>428897</v>
      </c>
      <c r="N10" s="363">
        <v>240656.57399999999</v>
      </c>
      <c r="O10" s="364">
        <v>114299.288</v>
      </c>
      <c r="P10" s="363">
        <v>152088.67000000001</v>
      </c>
      <c r="Q10" s="364">
        <v>474023.67099999997</v>
      </c>
      <c r="R10" s="364">
        <v>529102.73899999994</v>
      </c>
      <c r="S10" s="364">
        <v>484042.97899999999</v>
      </c>
      <c r="T10" s="363">
        <v>404885.15100000001</v>
      </c>
      <c r="U10" s="363">
        <v>443320.21799999999</v>
      </c>
      <c r="V10" s="363">
        <v>1041671.645</v>
      </c>
      <c r="W10" s="363">
        <v>1517227.3049999999</v>
      </c>
    </row>
    <row r="11" spans="2:23">
      <c r="B11" s="361"/>
      <c r="C11" s="363"/>
      <c r="D11" s="363"/>
      <c r="E11" s="363"/>
      <c r="F11" s="363"/>
      <c r="G11" s="363"/>
      <c r="H11" s="363"/>
      <c r="I11" s="363"/>
      <c r="J11" s="363"/>
      <c r="K11" s="363"/>
      <c r="L11" s="363"/>
      <c r="M11" s="363"/>
      <c r="N11" s="363"/>
      <c r="O11" s="364"/>
      <c r="P11" s="363"/>
      <c r="Q11" s="364"/>
      <c r="R11" s="364"/>
      <c r="S11" s="364"/>
      <c r="T11" s="363"/>
    </row>
    <row r="12" spans="2:23">
      <c r="B12" s="368" t="s">
        <v>3</v>
      </c>
      <c r="C12" s="369">
        <f>SUM(C7:C10)</f>
        <v>2371818</v>
      </c>
      <c r="D12" s="369">
        <f t="shared" ref="D12:N12" si="0">SUM(D7:D10)</f>
        <v>1524404</v>
      </c>
      <c r="E12" s="369">
        <f t="shared" si="0"/>
        <v>1657598</v>
      </c>
      <c r="F12" s="369">
        <f t="shared" si="0"/>
        <v>2252095</v>
      </c>
      <c r="G12" s="369">
        <f t="shared" si="0"/>
        <v>1311091</v>
      </c>
      <c r="H12" s="369">
        <f t="shared" si="0"/>
        <v>3571569</v>
      </c>
      <c r="I12" s="369">
        <f t="shared" si="0"/>
        <v>2095590</v>
      </c>
      <c r="J12" s="369">
        <f t="shared" si="0"/>
        <v>2021667</v>
      </c>
      <c r="K12" s="369">
        <f t="shared" si="0"/>
        <v>2370209</v>
      </c>
      <c r="L12" s="369">
        <f t="shared" si="0"/>
        <v>3158384</v>
      </c>
      <c r="M12" s="369">
        <f t="shared" si="0"/>
        <v>3292412</v>
      </c>
      <c r="N12" s="369">
        <f t="shared" si="0"/>
        <v>2761023.48</v>
      </c>
      <c r="O12" s="369">
        <f>SUM(O7:O10)</f>
        <v>3120033.5830000006</v>
      </c>
      <c r="P12" s="369">
        <f t="shared" ref="P12:U12" si="1">SUM(P7:P10)</f>
        <v>2710171.548</v>
      </c>
      <c r="Q12" s="369">
        <f t="shared" si="1"/>
        <v>4143925.17</v>
      </c>
      <c r="R12" s="369">
        <f t="shared" si="1"/>
        <v>6803988.8020000001</v>
      </c>
      <c r="S12" s="369">
        <f t="shared" si="1"/>
        <v>5986908.7080000006</v>
      </c>
      <c r="T12" s="369">
        <f t="shared" si="1"/>
        <v>11060779.400000002</v>
      </c>
      <c r="U12" s="369">
        <f t="shared" si="1"/>
        <v>12182888.596000001</v>
      </c>
      <c r="V12" s="369">
        <f t="shared" ref="V12:W12" si="2">SUM(V7:V10)</f>
        <v>7336523.879999999</v>
      </c>
      <c r="W12" s="376">
        <f t="shared" si="2"/>
        <v>5632811.0449999999</v>
      </c>
    </row>
    <row r="13" spans="2:23">
      <c r="B13" s="213" t="s">
        <v>686</v>
      </c>
      <c r="C13" s="377"/>
      <c r="D13" s="377"/>
      <c r="E13" s="377"/>
      <c r="F13" s="377"/>
      <c r="G13" s="377"/>
      <c r="H13" s="377"/>
      <c r="I13" s="377"/>
      <c r="J13" s="377"/>
      <c r="K13" s="377"/>
      <c r="L13" s="377"/>
      <c r="M13" s="377"/>
      <c r="N13" s="377"/>
      <c r="O13" s="377"/>
      <c r="P13" s="377"/>
    </row>
    <row r="14" spans="2:23">
      <c r="B14" s="225" t="s">
        <v>687</v>
      </c>
    </row>
    <row r="18" spans="2:23">
      <c r="B18" s="212" t="s">
        <v>28</v>
      </c>
      <c r="C18" s="212"/>
      <c r="D18" s="217"/>
      <c r="E18" s="217"/>
      <c r="F18" s="217"/>
      <c r="G18" s="217"/>
      <c r="H18" s="217"/>
      <c r="I18" s="217"/>
      <c r="J18" s="249"/>
      <c r="K18" s="249"/>
    </row>
    <row r="19" spans="2:23">
      <c r="B19" s="296" t="s">
        <v>218</v>
      </c>
      <c r="C19" s="296"/>
      <c r="D19" s="277"/>
      <c r="E19" s="277"/>
      <c r="F19" s="217"/>
      <c r="G19" s="217"/>
      <c r="H19" s="217"/>
      <c r="I19" s="217"/>
      <c r="J19" s="249"/>
      <c r="K19" s="249"/>
    </row>
    <row r="20" spans="2:23">
      <c r="B20" s="371" t="s">
        <v>233</v>
      </c>
      <c r="C20" s="371"/>
      <c r="D20" s="372"/>
      <c r="E20" s="370"/>
      <c r="F20" s="217"/>
      <c r="G20" s="217"/>
      <c r="H20" s="217"/>
      <c r="I20" s="217"/>
      <c r="J20" s="249"/>
      <c r="K20" s="249"/>
    </row>
    <row r="21" spans="2:23">
      <c r="B21" s="211" t="s">
        <v>2</v>
      </c>
      <c r="C21" s="211"/>
      <c r="D21" s="217"/>
      <c r="E21" s="217"/>
      <c r="F21" s="217"/>
      <c r="G21" s="217"/>
      <c r="H21" s="217"/>
      <c r="I21" s="217"/>
      <c r="J21" s="249"/>
      <c r="K21" s="249"/>
      <c r="M21" s="249"/>
      <c r="N21" s="252"/>
      <c r="O21" s="433" t="s">
        <v>185</v>
      </c>
      <c r="P21" s="252"/>
    </row>
    <row r="22" spans="2:23">
      <c r="B22" s="211"/>
      <c r="C22" s="211"/>
      <c r="D22" s="217"/>
      <c r="E22" s="217"/>
      <c r="F22" s="217"/>
      <c r="G22" s="217"/>
      <c r="H22" s="217"/>
      <c r="I22" s="217"/>
      <c r="J22" s="249"/>
      <c r="K22" s="249"/>
    </row>
    <row r="23" spans="2:23">
      <c r="B23" s="366" t="s">
        <v>217</v>
      </c>
      <c r="C23" s="367">
        <v>2001</v>
      </c>
      <c r="D23" s="367">
        <v>2002</v>
      </c>
      <c r="E23" s="367">
        <v>2003</v>
      </c>
      <c r="F23" s="367">
        <v>2004</v>
      </c>
      <c r="G23" s="367">
        <v>2005</v>
      </c>
      <c r="H23" s="367">
        <v>2006</v>
      </c>
      <c r="I23" s="367">
        <v>2007</v>
      </c>
      <c r="J23" s="367">
        <v>2008</v>
      </c>
      <c r="K23" s="367">
        <v>2009</v>
      </c>
      <c r="L23" s="367">
        <v>2010</v>
      </c>
      <c r="M23" s="367">
        <v>2011</v>
      </c>
      <c r="N23" s="367">
        <v>2012</v>
      </c>
      <c r="O23" s="367">
        <v>2013</v>
      </c>
      <c r="P23" s="367">
        <v>2014</v>
      </c>
      <c r="Q23" s="367">
        <v>2015</v>
      </c>
      <c r="R23" s="367">
        <v>2016</v>
      </c>
      <c r="S23" s="367">
        <v>2017</v>
      </c>
      <c r="T23" s="367">
        <v>2018</v>
      </c>
      <c r="U23" s="367">
        <v>2019</v>
      </c>
      <c r="V23" s="367">
        <v>2020</v>
      </c>
      <c r="W23" s="375">
        <v>2021</v>
      </c>
    </row>
    <row r="24" spans="2:23">
      <c r="B24" s="361" t="s">
        <v>691</v>
      </c>
      <c r="C24" s="362">
        <v>0</v>
      </c>
      <c r="D24" s="362">
        <v>0</v>
      </c>
      <c r="E24" s="362">
        <v>0</v>
      </c>
      <c r="F24" s="362">
        <v>0</v>
      </c>
      <c r="G24" s="362">
        <v>368488</v>
      </c>
      <c r="H24" s="362">
        <v>577753</v>
      </c>
      <c r="I24" s="362">
        <v>743308</v>
      </c>
      <c r="J24" s="363">
        <v>771828</v>
      </c>
      <c r="K24" s="363">
        <v>951592</v>
      </c>
      <c r="L24" s="363">
        <v>1372661</v>
      </c>
      <c r="M24" s="363">
        <v>1634218</v>
      </c>
      <c r="N24" s="363">
        <v>2822017.6970000002</v>
      </c>
      <c r="O24" s="364">
        <v>4228025.0559999999</v>
      </c>
      <c r="P24" s="363">
        <v>2340164.1039999998</v>
      </c>
      <c r="Q24" s="364">
        <v>2157349.8330000001</v>
      </c>
      <c r="R24" s="364">
        <v>1707504.3149999999</v>
      </c>
      <c r="S24" s="364">
        <v>1617761.925</v>
      </c>
      <c r="T24" s="363">
        <v>2416051.4929999998</v>
      </c>
      <c r="U24" s="363">
        <v>1685446.6910000001</v>
      </c>
      <c r="V24" s="363">
        <v>1711242.4110000001</v>
      </c>
      <c r="W24" s="363">
        <v>6441293.8109999998</v>
      </c>
    </row>
    <row r="25" spans="2:23">
      <c r="B25" s="361" t="s">
        <v>253</v>
      </c>
      <c r="C25" s="363">
        <v>245713</v>
      </c>
      <c r="D25" s="363">
        <v>354117</v>
      </c>
      <c r="E25" s="363">
        <v>237704</v>
      </c>
      <c r="F25" s="363">
        <v>429014</v>
      </c>
      <c r="G25" s="363">
        <v>444581</v>
      </c>
      <c r="H25" s="363">
        <v>542916</v>
      </c>
      <c r="I25" s="363">
        <v>732253</v>
      </c>
      <c r="J25" s="363">
        <v>455593</v>
      </c>
      <c r="K25" s="363">
        <v>410485</v>
      </c>
      <c r="L25" s="363">
        <v>344814</v>
      </c>
      <c r="M25" s="363">
        <v>464182</v>
      </c>
      <c r="N25" s="363">
        <v>607024.66299999994</v>
      </c>
      <c r="O25" s="364">
        <v>1407462.764</v>
      </c>
      <c r="P25" s="363">
        <v>493818.467</v>
      </c>
      <c r="Q25" s="364">
        <v>612105.62899999996</v>
      </c>
      <c r="R25" s="364">
        <v>741962.58600000001</v>
      </c>
      <c r="S25" s="364">
        <v>488631.19500000001</v>
      </c>
      <c r="T25" s="363">
        <v>653962.26899999997</v>
      </c>
      <c r="U25" s="363">
        <v>1075720.1939999999</v>
      </c>
      <c r="V25" s="363">
        <v>374574.70699999999</v>
      </c>
      <c r="W25" s="363">
        <v>816953.37600000005</v>
      </c>
    </row>
    <row r="26" spans="2:23">
      <c r="B26" s="361" t="s">
        <v>648</v>
      </c>
      <c r="C26" s="363">
        <v>117146</v>
      </c>
      <c r="D26" s="363">
        <v>82461</v>
      </c>
      <c r="E26" s="363">
        <v>87939</v>
      </c>
      <c r="F26" s="363">
        <v>67272</v>
      </c>
      <c r="G26" s="363">
        <v>100812</v>
      </c>
      <c r="H26" s="363">
        <v>110340</v>
      </c>
      <c r="I26" s="363">
        <v>249650</v>
      </c>
      <c r="J26" s="363">
        <v>269207</v>
      </c>
      <c r="K26" s="363">
        <v>129287</v>
      </c>
      <c r="L26" s="363">
        <v>148837</v>
      </c>
      <c r="M26" s="363">
        <v>186596</v>
      </c>
      <c r="N26" s="363">
        <v>351589.09700000001</v>
      </c>
      <c r="O26" s="364">
        <v>1360795.8119999999</v>
      </c>
      <c r="P26" s="363">
        <v>1078805.3829999999</v>
      </c>
      <c r="Q26" s="364">
        <v>603852.98300000001</v>
      </c>
      <c r="R26" s="364">
        <v>239116.245</v>
      </c>
      <c r="S26" s="364">
        <v>420453.27500000002</v>
      </c>
      <c r="T26" s="364">
        <v>361993.76699999999</v>
      </c>
      <c r="U26" s="363">
        <v>466679.41499999998</v>
      </c>
      <c r="V26" s="363">
        <v>805221.84299999999</v>
      </c>
      <c r="W26" s="363">
        <v>232816.24100000001</v>
      </c>
    </row>
    <row r="27" spans="2:23">
      <c r="B27" s="361" t="s">
        <v>621</v>
      </c>
      <c r="C27" s="363">
        <v>62968</v>
      </c>
      <c r="D27" s="363">
        <v>108276</v>
      </c>
      <c r="E27" s="363">
        <v>139209</v>
      </c>
      <c r="F27" s="363">
        <v>93385</v>
      </c>
      <c r="G27" s="363">
        <v>95341</v>
      </c>
      <c r="H27" s="363">
        <v>269989</v>
      </c>
      <c r="I27" s="363">
        <v>404430</v>
      </c>
      <c r="J27" s="363">
        <v>478794</v>
      </c>
      <c r="K27" s="363">
        <v>447828</v>
      </c>
      <c r="L27" s="363">
        <v>371941</v>
      </c>
      <c r="M27" s="363">
        <v>418846</v>
      </c>
      <c r="N27" s="363">
        <v>850549.14899999998</v>
      </c>
      <c r="O27" s="364">
        <v>463543.25400000002</v>
      </c>
      <c r="P27" s="363">
        <v>631708.24100000004</v>
      </c>
      <c r="Q27" s="364">
        <v>932923.76599999995</v>
      </c>
      <c r="R27" s="364">
        <v>1299418.064</v>
      </c>
      <c r="S27" s="364">
        <v>750809.31</v>
      </c>
      <c r="T27" s="363">
        <v>1005279.13</v>
      </c>
      <c r="U27" s="363">
        <v>818238.76300000004</v>
      </c>
      <c r="V27" s="363">
        <v>917177.875</v>
      </c>
      <c r="W27" s="363">
        <v>636576.20499999996</v>
      </c>
    </row>
    <row r="28" spans="2:23">
      <c r="B28" s="361" t="s">
        <v>254</v>
      </c>
      <c r="C28" s="363">
        <v>2383594</v>
      </c>
      <c r="D28" s="363">
        <v>1698368</v>
      </c>
      <c r="E28" s="363">
        <v>1916521</v>
      </c>
      <c r="F28" s="363">
        <v>3399513</v>
      </c>
      <c r="G28" s="363">
        <v>2810942</v>
      </c>
      <c r="H28" s="363">
        <v>2524180</v>
      </c>
      <c r="I28" s="363">
        <v>2661346</v>
      </c>
      <c r="J28" s="363">
        <v>4219516</v>
      </c>
      <c r="K28" s="363">
        <v>1336219</v>
      </c>
      <c r="L28" s="363">
        <v>1025273</v>
      </c>
      <c r="M28" s="363">
        <v>1574793</v>
      </c>
      <c r="N28" s="363">
        <v>3908265.6830000002</v>
      </c>
      <c r="O28" s="364">
        <v>19657676.173999999</v>
      </c>
      <c r="P28" s="363">
        <v>2932693.8679999998</v>
      </c>
      <c r="Q28" s="364">
        <v>3681159.5070000002</v>
      </c>
      <c r="R28" s="364">
        <v>7886429.5659999996</v>
      </c>
      <c r="S28" s="364">
        <v>4304537.3940000003</v>
      </c>
      <c r="T28" s="363">
        <v>4013521.2250000001</v>
      </c>
      <c r="U28" s="363">
        <v>3386930.3679999998</v>
      </c>
      <c r="V28" s="363">
        <v>2932059.2919999999</v>
      </c>
      <c r="W28" s="363">
        <v>2087915.709</v>
      </c>
    </row>
    <row r="29" spans="2:23">
      <c r="B29" s="361" t="s">
        <v>690</v>
      </c>
      <c r="C29" s="363">
        <v>287039</v>
      </c>
      <c r="D29" s="363">
        <v>225438</v>
      </c>
      <c r="E29" s="363">
        <v>230793</v>
      </c>
      <c r="F29" s="363">
        <v>201596</v>
      </c>
      <c r="G29" s="363">
        <v>147773</v>
      </c>
      <c r="H29" s="363">
        <v>223206</v>
      </c>
      <c r="I29" s="363">
        <v>223189</v>
      </c>
      <c r="J29" s="363">
        <v>264093</v>
      </c>
      <c r="K29" s="363">
        <v>206017</v>
      </c>
      <c r="L29" s="363">
        <v>461699</v>
      </c>
      <c r="M29" s="363">
        <v>251548</v>
      </c>
      <c r="N29" s="363">
        <v>639711.40599999996</v>
      </c>
      <c r="O29" s="364">
        <v>682544.424</v>
      </c>
      <c r="P29" s="363">
        <v>470383.37699999998</v>
      </c>
      <c r="Q29" s="364">
        <v>407245.58799999999</v>
      </c>
      <c r="R29" s="364">
        <v>1030758.265</v>
      </c>
      <c r="S29" s="364">
        <v>790215.424</v>
      </c>
      <c r="T29" s="363">
        <v>879989.65300000005</v>
      </c>
      <c r="U29" s="363">
        <v>605533.10699999996</v>
      </c>
      <c r="V29" s="363">
        <v>493620.34</v>
      </c>
      <c r="W29" s="363">
        <v>490473.97499999998</v>
      </c>
    </row>
    <row r="30" spans="2:23">
      <c r="B30" s="361" t="s">
        <v>647</v>
      </c>
      <c r="C30" s="363">
        <v>225897</v>
      </c>
      <c r="D30" s="363">
        <v>264447</v>
      </c>
      <c r="E30" s="363">
        <v>312296</v>
      </c>
      <c r="F30" s="363">
        <v>344368</v>
      </c>
      <c r="G30" s="363">
        <v>240847</v>
      </c>
      <c r="H30" s="363">
        <v>469580</v>
      </c>
      <c r="I30" s="363">
        <v>1129431</v>
      </c>
      <c r="J30" s="363">
        <v>681931</v>
      </c>
      <c r="K30" s="363">
        <v>672186</v>
      </c>
      <c r="L30" s="363">
        <v>912792</v>
      </c>
      <c r="M30" s="363">
        <v>478819</v>
      </c>
      <c r="N30" s="363">
        <v>1589619.3149999999</v>
      </c>
      <c r="O30" s="364">
        <v>960243.20200000005</v>
      </c>
      <c r="P30" s="363">
        <v>528487.9</v>
      </c>
      <c r="Q30" s="364">
        <v>519607.09100000001</v>
      </c>
      <c r="R30" s="364">
        <v>159647.076</v>
      </c>
      <c r="S30" s="364">
        <v>320128.00199999998</v>
      </c>
      <c r="T30" s="363">
        <v>1567224.39</v>
      </c>
      <c r="U30" s="363">
        <v>1203555.3670000001</v>
      </c>
      <c r="V30" s="363">
        <v>472862.52</v>
      </c>
      <c r="W30" s="363">
        <v>684417.85400000005</v>
      </c>
    </row>
    <row r="31" spans="2:23">
      <c r="B31" s="361"/>
      <c r="C31" s="363"/>
      <c r="D31" s="363"/>
      <c r="E31" s="363"/>
      <c r="F31" s="363"/>
      <c r="G31" s="363"/>
      <c r="H31" s="363"/>
      <c r="I31" s="363"/>
      <c r="J31" s="363"/>
      <c r="K31" s="363"/>
      <c r="L31" s="363"/>
      <c r="M31" s="363"/>
      <c r="N31" s="363"/>
      <c r="O31" s="364"/>
      <c r="P31" s="363"/>
      <c r="Q31" s="364"/>
      <c r="R31" s="364"/>
      <c r="S31" s="364"/>
      <c r="T31" s="363"/>
    </row>
    <row r="32" spans="2:23">
      <c r="B32" s="368" t="s">
        <v>3</v>
      </c>
      <c r="C32" s="369">
        <f t="shared" ref="C32:N32" si="3">SUM(C24:C30)</f>
        <v>3322357</v>
      </c>
      <c r="D32" s="369">
        <f t="shared" si="3"/>
        <v>2733107</v>
      </c>
      <c r="E32" s="369">
        <f t="shared" si="3"/>
        <v>2924462</v>
      </c>
      <c r="F32" s="369">
        <f t="shared" si="3"/>
        <v>4535148</v>
      </c>
      <c r="G32" s="369">
        <f t="shared" si="3"/>
        <v>4208784</v>
      </c>
      <c r="H32" s="369">
        <f t="shared" si="3"/>
        <v>4717964</v>
      </c>
      <c r="I32" s="369">
        <f t="shared" si="3"/>
        <v>6143607</v>
      </c>
      <c r="J32" s="369">
        <f t="shared" si="3"/>
        <v>7140962</v>
      </c>
      <c r="K32" s="369">
        <f t="shared" si="3"/>
        <v>4153614</v>
      </c>
      <c r="L32" s="369">
        <f t="shared" si="3"/>
        <v>4638017</v>
      </c>
      <c r="M32" s="369">
        <f t="shared" si="3"/>
        <v>5009002</v>
      </c>
      <c r="N32" s="369">
        <f t="shared" si="3"/>
        <v>10768777.01</v>
      </c>
      <c r="O32" s="369">
        <f t="shared" ref="O32:U32" si="4">SUM(O24:O30)</f>
        <v>28760290.685999997</v>
      </c>
      <c r="P32" s="369">
        <f t="shared" si="4"/>
        <v>8476061.3399999999</v>
      </c>
      <c r="Q32" s="369">
        <f t="shared" si="4"/>
        <v>8914244.3969999999</v>
      </c>
      <c r="R32" s="369">
        <f t="shared" si="4"/>
        <v>13064836.117000001</v>
      </c>
      <c r="S32" s="369">
        <f t="shared" si="4"/>
        <v>8692536.5250000004</v>
      </c>
      <c r="T32" s="369">
        <f t="shared" si="4"/>
        <v>10898021.927000001</v>
      </c>
      <c r="U32" s="369">
        <f t="shared" si="4"/>
        <v>9242103.9049999993</v>
      </c>
      <c r="V32" s="369">
        <f t="shared" ref="V32:W32" si="5">SUM(V24:V30)</f>
        <v>7706758.9879999999</v>
      </c>
      <c r="W32" s="376">
        <f t="shared" si="5"/>
        <v>11390447.171</v>
      </c>
    </row>
    <row r="33" spans="2:23">
      <c r="B33" s="213" t="s">
        <v>686</v>
      </c>
    </row>
    <row r="34" spans="2:23">
      <c r="B34" s="225" t="s">
        <v>791</v>
      </c>
    </row>
    <row r="35" spans="2:23">
      <c r="B35" s="213"/>
    </row>
    <row r="40" spans="2:23">
      <c r="B40" s="212" t="s">
        <v>31</v>
      </c>
      <c r="C40" s="212"/>
      <c r="D40" s="217"/>
      <c r="E40" s="217"/>
      <c r="F40" s="217"/>
      <c r="G40" s="217"/>
      <c r="H40" s="217"/>
      <c r="I40" s="217"/>
      <c r="J40" s="249"/>
      <c r="K40" s="249"/>
    </row>
    <row r="41" spans="2:23">
      <c r="B41" s="296" t="s">
        <v>218</v>
      </c>
      <c r="C41" s="296"/>
      <c r="D41" s="277"/>
      <c r="E41" s="277"/>
      <c r="F41" s="217"/>
      <c r="G41" s="217"/>
      <c r="H41" s="217"/>
      <c r="I41" s="217"/>
      <c r="J41" s="249"/>
      <c r="K41" s="249"/>
    </row>
    <row r="42" spans="2:23">
      <c r="B42" s="371" t="s">
        <v>222</v>
      </c>
      <c r="C42" s="371"/>
      <c r="D42" s="372"/>
      <c r="E42" s="370"/>
      <c r="F42" s="217"/>
      <c r="G42" s="217"/>
      <c r="H42" s="217"/>
      <c r="I42" s="217"/>
      <c r="J42" s="249"/>
      <c r="K42" s="249"/>
    </row>
    <row r="43" spans="2:23">
      <c r="B43" s="211" t="s">
        <v>2</v>
      </c>
      <c r="C43" s="211"/>
      <c r="D43" s="217"/>
      <c r="E43" s="217"/>
      <c r="F43" s="217"/>
      <c r="G43" s="217"/>
      <c r="H43" s="217"/>
      <c r="I43" s="217"/>
      <c r="J43" s="249"/>
      <c r="K43" s="249"/>
      <c r="M43" s="249"/>
      <c r="N43" s="252"/>
      <c r="O43" s="433" t="s">
        <v>185</v>
      </c>
      <c r="P43" s="252"/>
    </row>
    <row r="44" spans="2:23">
      <c r="B44" s="211"/>
      <c r="C44" s="211"/>
      <c r="D44" s="217"/>
      <c r="E44" s="217"/>
      <c r="F44" s="217"/>
      <c r="G44" s="217"/>
      <c r="H44" s="217"/>
      <c r="I44" s="217"/>
      <c r="J44" s="249"/>
      <c r="K44" s="249"/>
    </row>
    <row r="45" spans="2:23">
      <c r="B45" s="366" t="s">
        <v>217</v>
      </c>
      <c r="C45" s="367">
        <v>2001</v>
      </c>
      <c r="D45" s="367">
        <v>2002</v>
      </c>
      <c r="E45" s="367">
        <v>2003</v>
      </c>
      <c r="F45" s="367">
        <v>2004</v>
      </c>
      <c r="G45" s="367">
        <v>2005</v>
      </c>
      <c r="H45" s="367">
        <v>2006</v>
      </c>
      <c r="I45" s="367">
        <v>2007</v>
      </c>
      <c r="J45" s="367">
        <v>2008</v>
      </c>
      <c r="K45" s="367">
        <v>2009</v>
      </c>
      <c r="L45" s="367">
        <v>2010</v>
      </c>
      <c r="M45" s="367">
        <v>2011</v>
      </c>
      <c r="N45" s="367">
        <v>2012</v>
      </c>
      <c r="O45" s="367">
        <v>2013</v>
      </c>
      <c r="P45" s="367">
        <v>2014</v>
      </c>
      <c r="Q45" s="367">
        <v>2015</v>
      </c>
      <c r="R45" s="367">
        <v>2016</v>
      </c>
      <c r="S45" s="367">
        <v>2017</v>
      </c>
      <c r="T45" s="367">
        <v>2018</v>
      </c>
      <c r="U45" s="367">
        <v>2019</v>
      </c>
      <c r="V45" s="367">
        <v>2020</v>
      </c>
      <c r="W45" s="375">
        <v>2021</v>
      </c>
    </row>
    <row r="46" spans="2:23">
      <c r="B46" s="361" t="s">
        <v>7</v>
      </c>
      <c r="C46" s="362">
        <v>2583550</v>
      </c>
      <c r="D46" s="362">
        <v>2310166</v>
      </c>
      <c r="E46" s="362">
        <v>2775413</v>
      </c>
      <c r="F46" s="362">
        <v>2562912</v>
      </c>
      <c r="G46" s="362">
        <v>1561855</v>
      </c>
      <c r="H46" s="362">
        <v>2607447</v>
      </c>
      <c r="I46" s="362">
        <v>3273394</v>
      </c>
      <c r="J46" s="363">
        <v>2469029</v>
      </c>
      <c r="K46" s="363">
        <v>5743245</v>
      </c>
      <c r="L46" s="363">
        <v>2659525</v>
      </c>
      <c r="M46" s="363">
        <v>3365756</v>
      </c>
      <c r="N46" s="363">
        <v>6090315.5219999999</v>
      </c>
      <c r="O46" s="364">
        <v>9154810.5429999996</v>
      </c>
      <c r="P46" s="363">
        <v>3958055.7779999999</v>
      </c>
      <c r="Q46" s="364">
        <v>5722897.7139999997</v>
      </c>
      <c r="R46" s="364">
        <v>5709660.8080000002</v>
      </c>
      <c r="S46" s="364">
        <v>6587868.1150000002</v>
      </c>
      <c r="T46" s="363">
        <v>6635759.4060000004</v>
      </c>
      <c r="U46" s="363">
        <v>3060585.9010000001</v>
      </c>
      <c r="V46" s="363">
        <v>1422169.4939999999</v>
      </c>
      <c r="W46" s="363">
        <v>2488157.5469999998</v>
      </c>
    </row>
    <row r="47" spans="2:23">
      <c r="B47" s="361" t="s">
        <v>622</v>
      </c>
      <c r="C47" s="363">
        <v>525038</v>
      </c>
      <c r="D47" s="363">
        <v>1292611</v>
      </c>
      <c r="E47" s="363">
        <v>1569626</v>
      </c>
      <c r="F47" s="363">
        <v>1866894</v>
      </c>
      <c r="G47" s="363">
        <v>646828</v>
      </c>
      <c r="H47" s="363">
        <v>869908</v>
      </c>
      <c r="I47" s="363">
        <v>1080991</v>
      </c>
      <c r="J47" s="363">
        <v>2364472</v>
      </c>
      <c r="K47" s="363">
        <v>1037653</v>
      </c>
      <c r="L47" s="363">
        <v>1236188</v>
      </c>
      <c r="M47" s="363">
        <v>1313445</v>
      </c>
      <c r="N47" s="363">
        <v>1434178.2579999999</v>
      </c>
      <c r="O47" s="364">
        <v>1803958.4269999999</v>
      </c>
      <c r="P47" s="363">
        <v>2082278.797</v>
      </c>
      <c r="Q47" s="364">
        <v>3470407.5049999999</v>
      </c>
      <c r="R47" s="364">
        <v>3944780.6579999998</v>
      </c>
      <c r="S47" s="364">
        <v>2122115.3650000002</v>
      </c>
      <c r="T47" s="363">
        <v>636413.23</v>
      </c>
      <c r="U47" s="363">
        <v>1205617.0379999999</v>
      </c>
      <c r="V47" s="363">
        <v>966085.79599999997</v>
      </c>
      <c r="W47" s="363">
        <v>980247.17700000003</v>
      </c>
    </row>
    <row r="48" spans="2:23">
      <c r="B48" s="361" t="s">
        <v>578</v>
      </c>
      <c r="C48" s="363">
        <v>197555</v>
      </c>
      <c r="D48" s="363">
        <v>216184</v>
      </c>
      <c r="E48" s="363">
        <v>69752</v>
      </c>
      <c r="F48" s="363">
        <v>77890</v>
      </c>
      <c r="G48" s="363">
        <v>279898</v>
      </c>
      <c r="H48" s="363">
        <v>126724</v>
      </c>
      <c r="I48" s="363">
        <v>204257</v>
      </c>
      <c r="J48" s="363">
        <v>334722</v>
      </c>
      <c r="K48" s="363">
        <v>554961</v>
      </c>
      <c r="L48" s="363">
        <v>267295</v>
      </c>
      <c r="M48" s="363">
        <v>792230</v>
      </c>
      <c r="N48" s="363">
        <v>760723.27800000005</v>
      </c>
      <c r="O48" s="364">
        <v>700514.02099999995</v>
      </c>
      <c r="P48" s="363">
        <v>441974.16399999999</v>
      </c>
      <c r="Q48" s="364">
        <v>539310.71499999997</v>
      </c>
      <c r="R48" s="364">
        <v>503754.565</v>
      </c>
      <c r="S48" s="364">
        <v>774600.54</v>
      </c>
      <c r="T48" s="363">
        <v>770802.49199999997</v>
      </c>
      <c r="U48" s="363">
        <v>749728.63699999999</v>
      </c>
      <c r="V48" s="363">
        <v>1986921.1839999999</v>
      </c>
      <c r="W48" s="363">
        <v>997778.40899999999</v>
      </c>
    </row>
    <row r="49" spans="2:23">
      <c r="B49" s="361" t="s">
        <v>579</v>
      </c>
      <c r="C49" s="363">
        <v>255420</v>
      </c>
      <c r="D49" s="363">
        <v>273115</v>
      </c>
      <c r="E49" s="363">
        <v>372418</v>
      </c>
      <c r="F49" s="363">
        <v>326673</v>
      </c>
      <c r="G49" s="363">
        <v>192439</v>
      </c>
      <c r="H49" s="363">
        <v>203319</v>
      </c>
      <c r="I49" s="363">
        <v>248554</v>
      </c>
      <c r="J49" s="363">
        <v>230585</v>
      </c>
      <c r="K49" s="363">
        <v>572760</v>
      </c>
      <c r="L49" s="363">
        <v>901328</v>
      </c>
      <c r="M49" s="363">
        <v>781053</v>
      </c>
      <c r="N49" s="363">
        <v>913882.7</v>
      </c>
      <c r="O49" s="364">
        <v>1322285.8</v>
      </c>
      <c r="P49" s="363">
        <v>1791227.406</v>
      </c>
      <c r="Q49" s="364">
        <v>611359.41</v>
      </c>
      <c r="R49" s="364">
        <v>892943.79200000002</v>
      </c>
      <c r="S49" s="364">
        <v>1052521.1359999999</v>
      </c>
      <c r="T49" s="364">
        <v>1207394.781</v>
      </c>
      <c r="U49" s="363">
        <v>694375.36899999995</v>
      </c>
      <c r="V49" s="363">
        <v>708415.31</v>
      </c>
      <c r="W49" s="363">
        <v>789281.59</v>
      </c>
    </row>
    <row r="50" spans="2:23">
      <c r="B50" s="361" t="s">
        <v>255</v>
      </c>
      <c r="C50" s="362">
        <v>85926</v>
      </c>
      <c r="D50" s="362">
        <v>53545</v>
      </c>
      <c r="E50" s="362">
        <v>135011</v>
      </c>
      <c r="F50" s="362">
        <v>32465</v>
      </c>
      <c r="G50" s="362">
        <v>117465</v>
      </c>
      <c r="H50" s="362">
        <v>82837</v>
      </c>
      <c r="I50" s="362">
        <v>71294</v>
      </c>
      <c r="J50" s="363">
        <v>152502</v>
      </c>
      <c r="K50" s="363">
        <v>169743</v>
      </c>
      <c r="L50" s="363">
        <v>122721</v>
      </c>
      <c r="M50" s="363">
        <v>244297</v>
      </c>
      <c r="N50" s="363">
        <v>128479.16499999999</v>
      </c>
      <c r="O50" s="364">
        <v>301473.315</v>
      </c>
      <c r="P50" s="363">
        <v>196467.318</v>
      </c>
      <c r="Q50" s="364">
        <v>330960.34600000002</v>
      </c>
      <c r="R50" s="364">
        <v>503416.82500000001</v>
      </c>
      <c r="S50" s="364">
        <v>168924.712</v>
      </c>
      <c r="T50" s="363">
        <v>164177.601</v>
      </c>
      <c r="U50" s="363">
        <v>489300.092</v>
      </c>
      <c r="V50" s="363">
        <v>722487.58600000001</v>
      </c>
      <c r="W50" s="363">
        <v>142685.103</v>
      </c>
    </row>
    <row r="51" spans="2:23">
      <c r="B51" s="361" t="s">
        <v>256</v>
      </c>
      <c r="C51" s="362">
        <v>483798</v>
      </c>
      <c r="D51" s="362">
        <v>515199</v>
      </c>
      <c r="E51" s="362">
        <v>339122</v>
      </c>
      <c r="F51" s="362">
        <v>215356</v>
      </c>
      <c r="G51" s="362">
        <v>250469</v>
      </c>
      <c r="H51" s="362">
        <v>188866</v>
      </c>
      <c r="I51" s="362">
        <v>179868</v>
      </c>
      <c r="J51" s="363">
        <v>246347</v>
      </c>
      <c r="K51" s="363">
        <v>306170</v>
      </c>
      <c r="L51" s="363">
        <v>486738</v>
      </c>
      <c r="M51" s="363">
        <v>422881</v>
      </c>
      <c r="N51" s="363">
        <v>458520.10100000002</v>
      </c>
      <c r="O51" s="364">
        <v>339850.78600000002</v>
      </c>
      <c r="P51" s="363">
        <v>302589.8</v>
      </c>
      <c r="Q51" s="364">
        <v>354137.18400000001</v>
      </c>
      <c r="R51" s="364">
        <v>852392.43599999999</v>
      </c>
      <c r="S51" s="364">
        <v>330579.53200000001</v>
      </c>
      <c r="T51" s="363">
        <v>1589636.649</v>
      </c>
      <c r="U51" s="363">
        <v>1421762.1969999999</v>
      </c>
      <c r="V51" s="363">
        <v>1512933.719</v>
      </c>
      <c r="W51" s="363">
        <v>1957910.5989999999</v>
      </c>
    </row>
    <row r="52" spans="2:23">
      <c r="B52" s="361" t="s">
        <v>692</v>
      </c>
      <c r="C52" s="362">
        <v>371680</v>
      </c>
      <c r="D52" s="362">
        <v>448015</v>
      </c>
      <c r="E52" s="362">
        <v>510150</v>
      </c>
      <c r="F52" s="362">
        <v>626463</v>
      </c>
      <c r="G52" s="362">
        <v>415874</v>
      </c>
      <c r="H52" s="362">
        <v>695158</v>
      </c>
      <c r="I52" s="362">
        <v>656060</v>
      </c>
      <c r="J52" s="363">
        <v>1844131</v>
      </c>
      <c r="K52" s="363">
        <v>973376</v>
      </c>
      <c r="L52" s="363">
        <v>606375</v>
      </c>
      <c r="M52" s="363">
        <v>655476</v>
      </c>
      <c r="N52" s="363">
        <v>2348471.892</v>
      </c>
      <c r="O52" s="364">
        <v>1052714.371</v>
      </c>
      <c r="P52" s="363">
        <v>1105321.679</v>
      </c>
      <c r="Q52" s="364">
        <v>2542419.2420000001</v>
      </c>
      <c r="R52" s="364">
        <v>2016209.405</v>
      </c>
      <c r="S52" s="364">
        <v>2131376.2459999998</v>
      </c>
      <c r="T52" s="363">
        <v>964001.50199999998</v>
      </c>
      <c r="U52" s="363">
        <v>1118906.0179999999</v>
      </c>
      <c r="V52" s="363">
        <v>669601.12300000002</v>
      </c>
      <c r="W52" s="363">
        <v>820489.82799999998</v>
      </c>
    </row>
    <row r="53" spans="2:23">
      <c r="B53" s="361" t="s">
        <v>257</v>
      </c>
      <c r="C53" s="363">
        <v>476768</v>
      </c>
      <c r="D53" s="363">
        <v>745898</v>
      </c>
      <c r="E53" s="363">
        <v>467262</v>
      </c>
      <c r="F53" s="363">
        <v>799978</v>
      </c>
      <c r="G53" s="363">
        <v>788678</v>
      </c>
      <c r="H53" s="363">
        <v>709510</v>
      </c>
      <c r="I53" s="363">
        <v>565808</v>
      </c>
      <c r="J53" s="363">
        <v>1331491</v>
      </c>
      <c r="K53" s="363">
        <v>1122908</v>
      </c>
      <c r="L53" s="363">
        <v>1042051</v>
      </c>
      <c r="M53" s="363">
        <v>992517</v>
      </c>
      <c r="N53" s="363">
        <v>1204643.0630000001</v>
      </c>
      <c r="O53" s="364">
        <v>1354587.017</v>
      </c>
      <c r="P53" s="363">
        <v>1334102.56</v>
      </c>
      <c r="Q53" s="364">
        <v>2695286.477</v>
      </c>
      <c r="R53" s="364">
        <v>2795434.4279999998</v>
      </c>
      <c r="S53" s="364">
        <v>2049671.655</v>
      </c>
      <c r="T53" s="363">
        <v>1671921.5589999999</v>
      </c>
      <c r="U53" s="363">
        <v>1650063.7520000001</v>
      </c>
      <c r="V53" s="363">
        <v>2091086.325</v>
      </c>
      <c r="W53" s="363">
        <v>1565354.5060000001</v>
      </c>
    </row>
    <row r="54" spans="2:23">
      <c r="B54" s="361" t="s">
        <v>580</v>
      </c>
      <c r="C54" s="363">
        <v>846148</v>
      </c>
      <c r="D54" s="363">
        <v>806139</v>
      </c>
      <c r="E54" s="363">
        <v>438323</v>
      </c>
      <c r="F54" s="363">
        <v>1028947</v>
      </c>
      <c r="G54" s="363">
        <v>448584</v>
      </c>
      <c r="H54" s="363">
        <v>374686</v>
      </c>
      <c r="I54" s="363">
        <v>443658</v>
      </c>
      <c r="J54" s="363">
        <v>2516981</v>
      </c>
      <c r="K54" s="363">
        <v>713597</v>
      </c>
      <c r="L54" s="363">
        <v>489678</v>
      </c>
      <c r="M54" s="363">
        <v>447034</v>
      </c>
      <c r="N54" s="363">
        <v>317031.15700000001</v>
      </c>
      <c r="O54" s="364">
        <v>470104.66100000002</v>
      </c>
      <c r="P54" s="363">
        <v>720536.78099999996</v>
      </c>
      <c r="Q54" s="364">
        <v>1269848.1980000001</v>
      </c>
      <c r="R54" s="362">
        <v>0</v>
      </c>
      <c r="S54" s="364">
        <v>751189.429</v>
      </c>
      <c r="T54" s="363">
        <v>532646.77899999998</v>
      </c>
      <c r="U54" s="363">
        <v>560678.70600000001</v>
      </c>
      <c r="V54" s="363">
        <v>697843.82799999998</v>
      </c>
      <c r="W54" s="363">
        <v>692222.34499999997</v>
      </c>
    </row>
    <row r="55" spans="2:23">
      <c r="B55" s="361"/>
      <c r="C55" s="363"/>
      <c r="D55" s="363"/>
      <c r="E55" s="363"/>
      <c r="F55" s="363"/>
      <c r="G55" s="363"/>
      <c r="H55" s="363"/>
      <c r="I55" s="363"/>
      <c r="J55" s="363"/>
      <c r="K55" s="363"/>
      <c r="L55" s="363"/>
      <c r="M55" s="363"/>
      <c r="N55" s="363"/>
      <c r="O55" s="364"/>
      <c r="P55" s="363"/>
      <c r="Q55" s="364"/>
      <c r="R55" s="364"/>
      <c r="S55" s="364"/>
      <c r="T55" s="363"/>
    </row>
    <row r="56" spans="2:23">
      <c r="B56" s="368" t="s">
        <v>3</v>
      </c>
      <c r="C56" s="369">
        <f t="shared" ref="C56:N56" si="6">SUM(C46:C54)</f>
        <v>5825883</v>
      </c>
      <c r="D56" s="369">
        <f t="shared" si="6"/>
        <v>6660872</v>
      </c>
      <c r="E56" s="369">
        <f t="shared" si="6"/>
        <v>6677077</v>
      </c>
      <c r="F56" s="369">
        <f t="shared" si="6"/>
        <v>7537578</v>
      </c>
      <c r="G56" s="369">
        <f t="shared" si="6"/>
        <v>4702090</v>
      </c>
      <c r="H56" s="369">
        <f t="shared" si="6"/>
        <v>5858455</v>
      </c>
      <c r="I56" s="369">
        <f t="shared" si="6"/>
        <v>6723884</v>
      </c>
      <c r="J56" s="369">
        <f t="shared" si="6"/>
        <v>11490260</v>
      </c>
      <c r="K56" s="369">
        <f t="shared" si="6"/>
        <v>11194413</v>
      </c>
      <c r="L56" s="369">
        <f t="shared" si="6"/>
        <v>7811899</v>
      </c>
      <c r="M56" s="369">
        <f t="shared" si="6"/>
        <v>9014689</v>
      </c>
      <c r="N56" s="369">
        <f t="shared" si="6"/>
        <v>13656245.135999998</v>
      </c>
      <c r="O56" s="369">
        <f t="shared" ref="O56:U56" si="7">SUM(O46:O54)</f>
        <v>16500298.940999998</v>
      </c>
      <c r="P56" s="369">
        <f t="shared" si="7"/>
        <v>11932554.283</v>
      </c>
      <c r="Q56" s="369">
        <f t="shared" si="7"/>
        <v>17536626.791000001</v>
      </c>
      <c r="R56" s="369">
        <f t="shared" si="7"/>
        <v>17218592.916999999</v>
      </c>
      <c r="S56" s="369">
        <f t="shared" si="7"/>
        <v>15968846.729999997</v>
      </c>
      <c r="T56" s="369">
        <f t="shared" si="7"/>
        <v>14172753.999</v>
      </c>
      <c r="U56" s="369">
        <f t="shared" si="7"/>
        <v>10951017.710000001</v>
      </c>
      <c r="V56" s="369">
        <f t="shared" ref="V56:W56" si="8">SUM(V46:V54)</f>
        <v>10777544.364999998</v>
      </c>
      <c r="W56" s="376">
        <f t="shared" si="8"/>
        <v>10434127.104</v>
      </c>
    </row>
    <row r="57" spans="2:23">
      <c r="B57" s="213" t="s">
        <v>686</v>
      </c>
    </row>
    <row r="58" spans="2:23">
      <c r="B58" s="225" t="s">
        <v>693</v>
      </c>
    </row>
    <row r="59" spans="2:23">
      <c r="B59" s="225" t="s">
        <v>694</v>
      </c>
    </row>
    <row r="60" spans="2:23">
      <c r="B60" s="358"/>
    </row>
    <row r="64" spans="2:23">
      <c r="B64" s="212" t="s">
        <v>38</v>
      </c>
      <c r="C64" s="212"/>
      <c r="D64" s="217"/>
      <c r="E64" s="217"/>
      <c r="F64" s="217"/>
      <c r="G64" s="217"/>
      <c r="H64" s="217"/>
      <c r="I64" s="217"/>
      <c r="J64" s="249"/>
      <c r="K64" s="249"/>
    </row>
    <row r="65" spans="2:23">
      <c r="B65" s="296" t="s">
        <v>218</v>
      </c>
      <c r="C65" s="296"/>
      <c r="D65" s="277"/>
      <c r="E65" s="277"/>
      <c r="F65" s="217"/>
      <c r="G65" s="217"/>
      <c r="H65" s="217"/>
      <c r="I65" s="217"/>
      <c r="J65" s="249"/>
      <c r="K65" s="249"/>
    </row>
    <row r="66" spans="2:23">
      <c r="B66" s="371" t="s">
        <v>223</v>
      </c>
      <c r="C66" s="371"/>
      <c r="D66" s="372"/>
      <c r="E66" s="370"/>
      <c r="F66" s="217"/>
      <c r="G66" s="217"/>
      <c r="H66" s="217"/>
      <c r="I66" s="217"/>
      <c r="J66" s="249"/>
      <c r="K66" s="249"/>
    </row>
    <row r="67" spans="2:23">
      <c r="B67" s="211" t="s">
        <v>2</v>
      </c>
      <c r="C67" s="211"/>
      <c r="D67" s="217"/>
      <c r="E67" s="217"/>
      <c r="F67" s="217"/>
      <c r="G67" s="217"/>
      <c r="H67" s="217"/>
      <c r="I67" s="217"/>
      <c r="J67" s="249"/>
      <c r="K67" s="249"/>
      <c r="M67" s="249"/>
      <c r="N67" s="252"/>
      <c r="O67" s="433" t="s">
        <v>185</v>
      </c>
      <c r="P67" s="252"/>
    </row>
    <row r="68" spans="2:23">
      <c r="B68" s="211"/>
      <c r="C68" s="211"/>
      <c r="D68" s="217"/>
      <c r="E68" s="217"/>
      <c r="F68" s="217"/>
      <c r="G68" s="217"/>
      <c r="H68" s="217"/>
      <c r="I68" s="217"/>
      <c r="J68" s="249"/>
      <c r="K68" s="249"/>
    </row>
    <row r="69" spans="2:23">
      <c r="B69" s="366" t="s">
        <v>217</v>
      </c>
      <c r="C69" s="367">
        <v>2001</v>
      </c>
      <c r="D69" s="367">
        <v>2002</v>
      </c>
      <c r="E69" s="367">
        <v>2003</v>
      </c>
      <c r="F69" s="367">
        <v>2004</v>
      </c>
      <c r="G69" s="367">
        <v>2005</v>
      </c>
      <c r="H69" s="367">
        <v>2006</v>
      </c>
      <c r="I69" s="367">
        <v>2007</v>
      </c>
      <c r="J69" s="367">
        <v>2008</v>
      </c>
      <c r="K69" s="367">
        <v>2009</v>
      </c>
      <c r="L69" s="367">
        <v>2010</v>
      </c>
      <c r="M69" s="367">
        <v>2011</v>
      </c>
      <c r="N69" s="367">
        <v>2012</v>
      </c>
      <c r="O69" s="367">
        <v>2013</v>
      </c>
      <c r="P69" s="367">
        <v>2014</v>
      </c>
      <c r="Q69" s="367">
        <v>2015</v>
      </c>
      <c r="R69" s="367">
        <v>2016</v>
      </c>
      <c r="S69" s="367">
        <v>2017</v>
      </c>
      <c r="T69" s="367">
        <v>2018</v>
      </c>
      <c r="U69" s="367">
        <v>2019</v>
      </c>
      <c r="V69" s="367">
        <v>2020</v>
      </c>
      <c r="W69" s="375">
        <v>2021</v>
      </c>
    </row>
    <row r="70" spans="2:23">
      <c r="B70" s="361" t="s">
        <v>258</v>
      </c>
      <c r="C70" s="362">
        <v>236014</v>
      </c>
      <c r="D70" s="362">
        <v>302417</v>
      </c>
      <c r="E70" s="362">
        <v>455921</v>
      </c>
      <c r="F70" s="362">
        <v>394508</v>
      </c>
      <c r="G70" s="362">
        <v>279502</v>
      </c>
      <c r="H70" s="362">
        <v>389527</v>
      </c>
      <c r="I70" s="362">
        <v>347607</v>
      </c>
      <c r="J70" s="363">
        <v>509535</v>
      </c>
      <c r="K70" s="363">
        <v>303370</v>
      </c>
      <c r="L70" s="363">
        <v>326191</v>
      </c>
      <c r="M70" s="363">
        <v>399276</v>
      </c>
      <c r="N70" s="363">
        <v>390593.87599999999</v>
      </c>
      <c r="O70" s="364">
        <v>375009.598</v>
      </c>
      <c r="P70" s="363">
        <v>619868.89300000004</v>
      </c>
      <c r="Q70" s="364">
        <v>585890.47199999995</v>
      </c>
      <c r="R70" s="364">
        <v>1005959.632</v>
      </c>
      <c r="S70" s="364">
        <v>1120004.791</v>
      </c>
      <c r="T70" s="363">
        <v>1179602.1000000001</v>
      </c>
      <c r="U70" s="363">
        <v>1449793.24</v>
      </c>
      <c r="V70" s="363">
        <v>1520603.0870000001</v>
      </c>
      <c r="W70" s="363">
        <v>1140872.8529999999</v>
      </c>
    </row>
    <row r="71" spans="2:23">
      <c r="B71" s="361" t="s">
        <v>259</v>
      </c>
      <c r="C71" s="363">
        <v>146914</v>
      </c>
      <c r="D71" s="363">
        <v>83771</v>
      </c>
      <c r="E71" s="363">
        <v>179783</v>
      </c>
      <c r="F71" s="363">
        <v>385499</v>
      </c>
      <c r="G71" s="363">
        <v>312558</v>
      </c>
      <c r="H71" s="363">
        <v>371729</v>
      </c>
      <c r="I71" s="363">
        <v>434264</v>
      </c>
      <c r="J71" s="363">
        <v>183790</v>
      </c>
      <c r="K71" s="363">
        <v>249306</v>
      </c>
      <c r="L71" s="363">
        <v>677443</v>
      </c>
      <c r="M71" s="363">
        <v>288595</v>
      </c>
      <c r="N71" s="363">
        <v>902539.99199999997</v>
      </c>
      <c r="O71" s="364">
        <v>535888.16399999999</v>
      </c>
      <c r="P71" s="363">
        <v>1110985.3689999999</v>
      </c>
      <c r="Q71" s="364">
        <v>1603143.7279999999</v>
      </c>
      <c r="R71" s="364">
        <v>1193478.6399999999</v>
      </c>
      <c r="S71" s="364">
        <v>1008112.514</v>
      </c>
      <c r="T71" s="363">
        <v>704964.99100000004</v>
      </c>
      <c r="U71" s="363">
        <v>1186450.9709999999</v>
      </c>
      <c r="V71" s="363">
        <v>1441184.3230000001</v>
      </c>
      <c r="W71" s="363">
        <v>1036447.235</v>
      </c>
    </row>
    <row r="72" spans="2:23">
      <c r="B72" s="361" t="s">
        <v>695</v>
      </c>
      <c r="C72" s="363">
        <v>482722</v>
      </c>
      <c r="D72" s="363">
        <v>355243</v>
      </c>
      <c r="E72" s="363">
        <v>484774</v>
      </c>
      <c r="F72" s="363">
        <v>386474</v>
      </c>
      <c r="G72" s="363">
        <v>643858</v>
      </c>
      <c r="H72" s="363">
        <v>603512</v>
      </c>
      <c r="I72" s="363">
        <v>913155</v>
      </c>
      <c r="J72" s="363">
        <v>889266</v>
      </c>
      <c r="K72" s="363">
        <v>371869</v>
      </c>
      <c r="L72" s="363">
        <v>415847</v>
      </c>
      <c r="M72" s="363">
        <v>283677</v>
      </c>
      <c r="N72" s="363">
        <v>615026.13899999997</v>
      </c>
      <c r="O72" s="364">
        <v>534522.07999999996</v>
      </c>
      <c r="P72" s="363">
        <v>602407.875</v>
      </c>
      <c r="Q72" s="364">
        <v>3034676.852</v>
      </c>
      <c r="R72" s="364">
        <v>1315990.554</v>
      </c>
      <c r="S72" s="364">
        <v>1102880.0900000001</v>
      </c>
      <c r="T72" s="363">
        <v>786453.71799999999</v>
      </c>
      <c r="U72" s="363">
        <v>1200864.1310000001</v>
      </c>
      <c r="V72" s="363">
        <v>3188369.8110000002</v>
      </c>
      <c r="W72" s="363">
        <v>4279938.4270000001</v>
      </c>
    </row>
    <row r="73" spans="2:23">
      <c r="B73" s="361" t="s">
        <v>260</v>
      </c>
      <c r="C73" s="363">
        <v>1919489</v>
      </c>
      <c r="D73" s="363">
        <v>1069190</v>
      </c>
      <c r="E73" s="363">
        <v>1953171</v>
      </c>
      <c r="F73" s="363">
        <v>1880841</v>
      </c>
      <c r="G73" s="363">
        <v>2684687</v>
      </c>
      <c r="H73" s="363">
        <v>2588228</v>
      </c>
      <c r="I73" s="363">
        <v>3363022</v>
      </c>
      <c r="J73" s="363">
        <v>2164386</v>
      </c>
      <c r="K73" s="363">
        <v>2020895</v>
      </c>
      <c r="L73" s="363">
        <v>2301981</v>
      </c>
      <c r="M73" s="363">
        <v>2161931</v>
      </c>
      <c r="N73" s="363">
        <v>3946312.409</v>
      </c>
      <c r="O73" s="364">
        <v>2769312.077</v>
      </c>
      <c r="P73" s="363">
        <v>3025494.8139999998</v>
      </c>
      <c r="Q73" s="364">
        <v>3399505.5019999999</v>
      </c>
      <c r="R73" s="364">
        <v>3053676.3110000002</v>
      </c>
      <c r="S73" s="364">
        <v>3741416.6519999998</v>
      </c>
      <c r="T73" s="363">
        <v>3671531.5240000002</v>
      </c>
      <c r="U73" s="363">
        <v>2819342.202</v>
      </c>
      <c r="V73" s="363">
        <v>2355708.3250000002</v>
      </c>
      <c r="W73" s="363">
        <v>4304818.8210000005</v>
      </c>
    </row>
    <row r="74" spans="2:23">
      <c r="B74" s="361" t="s">
        <v>696</v>
      </c>
      <c r="C74" s="362">
        <v>329564</v>
      </c>
      <c r="D74" s="362">
        <v>117376</v>
      </c>
      <c r="E74" s="362">
        <v>175311</v>
      </c>
      <c r="F74" s="362">
        <v>345173</v>
      </c>
      <c r="G74" s="362">
        <v>207560</v>
      </c>
      <c r="H74" s="362">
        <v>462051</v>
      </c>
      <c r="I74" s="362">
        <v>648875</v>
      </c>
      <c r="J74" s="363">
        <v>810944</v>
      </c>
      <c r="K74" s="363">
        <v>1258481</v>
      </c>
      <c r="L74" s="363">
        <v>762159</v>
      </c>
      <c r="M74" s="363">
        <v>1238710</v>
      </c>
      <c r="N74" s="363">
        <v>1141335.6270000001</v>
      </c>
      <c r="O74" s="364">
        <v>1546567.9140000001</v>
      </c>
      <c r="P74" s="363">
        <v>2902698.6779999998</v>
      </c>
      <c r="Q74" s="364">
        <v>4792126.51</v>
      </c>
      <c r="R74" s="364">
        <v>3414667.8760000002</v>
      </c>
      <c r="S74" s="364">
        <v>3566554.3670000001</v>
      </c>
      <c r="T74" s="363">
        <v>1744500.1029999999</v>
      </c>
      <c r="U74" s="363">
        <v>1662619.2620000001</v>
      </c>
      <c r="V74" s="363">
        <v>1254967.7949999999</v>
      </c>
      <c r="W74" s="363">
        <v>739160.73800000001</v>
      </c>
    </row>
    <row r="75" spans="2:23">
      <c r="B75" s="361" t="s">
        <v>261</v>
      </c>
      <c r="C75" s="362">
        <v>100837</v>
      </c>
      <c r="D75" s="362">
        <v>195639</v>
      </c>
      <c r="E75" s="362">
        <v>477740</v>
      </c>
      <c r="F75" s="362">
        <v>207133</v>
      </c>
      <c r="G75" s="362">
        <v>354389</v>
      </c>
      <c r="H75" s="362">
        <v>426103</v>
      </c>
      <c r="I75" s="362">
        <v>422702</v>
      </c>
      <c r="J75" s="363">
        <v>707809</v>
      </c>
      <c r="K75" s="363">
        <v>248022</v>
      </c>
      <c r="L75" s="363">
        <v>333293</v>
      </c>
      <c r="M75" s="363">
        <v>346059</v>
      </c>
      <c r="N75" s="363">
        <v>589297.38199999998</v>
      </c>
      <c r="O75" s="364">
        <v>300715.38400000002</v>
      </c>
      <c r="P75" s="363">
        <v>489688.212</v>
      </c>
      <c r="Q75" s="364">
        <v>1126806.2930000001</v>
      </c>
      <c r="R75" s="364">
        <v>641742.80099999998</v>
      </c>
      <c r="S75" s="364">
        <v>624787.09499999997</v>
      </c>
      <c r="T75" s="363">
        <v>620788.478</v>
      </c>
      <c r="U75" s="363">
        <v>548134.63300000003</v>
      </c>
      <c r="V75" s="363">
        <v>407296.43099999998</v>
      </c>
      <c r="W75" s="363">
        <v>547623.72199999995</v>
      </c>
    </row>
    <row r="76" spans="2:23">
      <c r="B76" s="361" t="s">
        <v>262</v>
      </c>
      <c r="C76" s="362">
        <v>557480</v>
      </c>
      <c r="D76" s="362">
        <v>519550</v>
      </c>
      <c r="E76" s="362">
        <v>282402</v>
      </c>
      <c r="F76" s="362">
        <v>206953</v>
      </c>
      <c r="G76" s="362">
        <v>298835</v>
      </c>
      <c r="H76" s="362">
        <v>351777</v>
      </c>
      <c r="I76" s="362">
        <v>401955</v>
      </c>
      <c r="J76" s="363">
        <v>547938</v>
      </c>
      <c r="K76" s="363">
        <v>328315</v>
      </c>
      <c r="L76" s="363">
        <v>594640</v>
      </c>
      <c r="M76" s="363">
        <v>272690</v>
      </c>
      <c r="N76" s="363">
        <v>544359.28500000003</v>
      </c>
      <c r="O76" s="364">
        <v>546037.61300000001</v>
      </c>
      <c r="P76" s="363">
        <v>638613.06499999994</v>
      </c>
      <c r="Q76" s="364">
        <v>1203653.3219999999</v>
      </c>
      <c r="R76" s="364">
        <v>713101.45799999998</v>
      </c>
      <c r="S76" s="364">
        <v>1018462.737</v>
      </c>
      <c r="T76" s="363">
        <v>905696.00800000003</v>
      </c>
      <c r="U76" s="363">
        <v>701292.02800000005</v>
      </c>
      <c r="V76" s="363">
        <v>439905.69699999999</v>
      </c>
      <c r="W76" s="363">
        <v>314361.52600000001</v>
      </c>
    </row>
    <row r="77" spans="2:23">
      <c r="B77" s="361" t="s">
        <v>263</v>
      </c>
      <c r="C77" s="363">
        <v>287882</v>
      </c>
      <c r="D77" s="363">
        <v>390673</v>
      </c>
      <c r="E77" s="363">
        <v>338534</v>
      </c>
      <c r="F77" s="363">
        <v>336917</v>
      </c>
      <c r="G77" s="363">
        <v>622615</v>
      </c>
      <c r="H77" s="363">
        <v>716831</v>
      </c>
      <c r="I77" s="363">
        <v>779283</v>
      </c>
      <c r="J77" s="363">
        <v>1115378</v>
      </c>
      <c r="K77" s="363">
        <v>970300</v>
      </c>
      <c r="L77" s="363">
        <v>1448654</v>
      </c>
      <c r="M77" s="363">
        <v>1152471</v>
      </c>
      <c r="N77" s="363">
        <v>1794783.798</v>
      </c>
      <c r="O77" s="364">
        <v>2790217.361</v>
      </c>
      <c r="P77" s="363">
        <v>2290210.9700000002</v>
      </c>
      <c r="Q77" s="364">
        <v>2741407.824</v>
      </c>
      <c r="R77" s="364">
        <v>1743934.9809999999</v>
      </c>
      <c r="S77" s="364">
        <v>980907.97900000005</v>
      </c>
      <c r="T77" s="363">
        <v>898779.32400000002</v>
      </c>
      <c r="U77" s="363">
        <v>2403148.719</v>
      </c>
      <c r="V77" s="363">
        <v>909303.13300000003</v>
      </c>
      <c r="W77" s="363">
        <v>1188559.6240000001</v>
      </c>
    </row>
    <row r="78" spans="2:23">
      <c r="B78" s="361" t="s">
        <v>264</v>
      </c>
      <c r="C78" s="363">
        <v>803984</v>
      </c>
      <c r="D78" s="363">
        <v>568378</v>
      </c>
      <c r="E78" s="363">
        <v>626809</v>
      </c>
      <c r="F78" s="363">
        <v>694836</v>
      </c>
      <c r="G78" s="363">
        <v>769876</v>
      </c>
      <c r="H78" s="363">
        <v>965506</v>
      </c>
      <c r="I78" s="363">
        <v>969757</v>
      </c>
      <c r="J78" s="363">
        <v>1130057</v>
      </c>
      <c r="K78" s="363">
        <v>1207290</v>
      </c>
      <c r="L78" s="363">
        <v>1460152</v>
      </c>
      <c r="M78" s="363">
        <v>987557</v>
      </c>
      <c r="N78" s="363">
        <v>1452828.912</v>
      </c>
      <c r="O78" s="364">
        <v>1207022.5319999999</v>
      </c>
      <c r="P78" s="363">
        <v>1053527.236</v>
      </c>
      <c r="Q78" s="364">
        <v>3125777.7009999999</v>
      </c>
      <c r="R78" s="364">
        <v>1231556.32</v>
      </c>
      <c r="S78" s="364">
        <v>1196738.757</v>
      </c>
      <c r="T78" s="363">
        <v>3214405.4029999999</v>
      </c>
      <c r="U78" s="363">
        <v>1667503.165</v>
      </c>
      <c r="V78" s="363">
        <v>1127955.8330000001</v>
      </c>
      <c r="W78" s="363">
        <v>594866.51899999997</v>
      </c>
    </row>
    <row r="79" spans="2:23">
      <c r="B79" s="361"/>
      <c r="C79" s="363"/>
      <c r="D79" s="363"/>
      <c r="E79" s="363"/>
      <c r="F79" s="363"/>
      <c r="G79" s="363"/>
      <c r="H79" s="363"/>
      <c r="I79" s="363"/>
      <c r="J79" s="363"/>
      <c r="K79" s="363"/>
      <c r="L79" s="363"/>
      <c r="M79" s="363"/>
      <c r="N79" s="363"/>
      <c r="O79" s="364"/>
      <c r="P79" s="363"/>
      <c r="Q79" s="364"/>
      <c r="R79" s="364"/>
      <c r="S79" s="364"/>
      <c r="T79" s="363"/>
    </row>
    <row r="80" spans="2:23">
      <c r="B80" s="368" t="s">
        <v>3</v>
      </c>
      <c r="C80" s="369">
        <f t="shared" ref="C80:N80" si="9">SUM(C70:C78)</f>
        <v>4864886</v>
      </c>
      <c r="D80" s="369">
        <f t="shared" si="9"/>
        <v>3602237</v>
      </c>
      <c r="E80" s="369">
        <f t="shared" si="9"/>
        <v>4974445</v>
      </c>
      <c r="F80" s="369">
        <f t="shared" si="9"/>
        <v>4838334</v>
      </c>
      <c r="G80" s="369">
        <f t="shared" si="9"/>
        <v>6173880</v>
      </c>
      <c r="H80" s="369">
        <f t="shared" si="9"/>
        <v>6875264</v>
      </c>
      <c r="I80" s="369">
        <f t="shared" si="9"/>
        <v>8280620</v>
      </c>
      <c r="J80" s="369">
        <f t="shared" si="9"/>
        <v>8059103</v>
      </c>
      <c r="K80" s="369">
        <f t="shared" si="9"/>
        <v>6957848</v>
      </c>
      <c r="L80" s="369">
        <f t="shared" si="9"/>
        <v>8320360</v>
      </c>
      <c r="M80" s="369">
        <f t="shared" si="9"/>
        <v>7130966</v>
      </c>
      <c r="N80" s="369">
        <f t="shared" si="9"/>
        <v>11377077.420000002</v>
      </c>
      <c r="O80" s="369">
        <f t="shared" ref="O80:U80" si="10">SUM(O70:O78)</f>
        <v>10605292.722999999</v>
      </c>
      <c r="P80" s="369">
        <f t="shared" si="10"/>
        <v>12733495.111999998</v>
      </c>
      <c r="Q80" s="369">
        <f t="shared" si="10"/>
        <v>21612988.204</v>
      </c>
      <c r="R80" s="369">
        <f t="shared" si="10"/>
        <v>14314108.573000001</v>
      </c>
      <c r="S80" s="369">
        <f t="shared" si="10"/>
        <v>14359864.981999999</v>
      </c>
      <c r="T80" s="369">
        <f t="shared" si="10"/>
        <v>13726721.649</v>
      </c>
      <c r="U80" s="369">
        <f t="shared" si="10"/>
        <v>13639148.351</v>
      </c>
      <c r="V80" s="369">
        <f t="shared" ref="V80:W80" si="11">SUM(V70:V78)</f>
        <v>12645294.435000001</v>
      </c>
      <c r="W80" s="376">
        <f t="shared" si="11"/>
        <v>14146649.465</v>
      </c>
    </row>
    <row r="81" spans="2:23">
      <c r="B81" s="213" t="s">
        <v>686</v>
      </c>
    </row>
    <row r="82" spans="2:23">
      <c r="B82" s="225"/>
    </row>
    <row r="88" spans="2:23">
      <c r="B88" s="212" t="s">
        <v>41</v>
      </c>
      <c r="C88" s="212"/>
      <c r="D88" s="217"/>
      <c r="E88" s="217"/>
      <c r="F88" s="217"/>
      <c r="G88" s="217"/>
      <c r="H88" s="217"/>
      <c r="I88" s="217"/>
      <c r="J88" s="249"/>
      <c r="K88" s="249"/>
    </row>
    <row r="89" spans="2:23">
      <c r="B89" s="296" t="s">
        <v>218</v>
      </c>
      <c r="C89" s="296"/>
      <c r="D89" s="277"/>
      <c r="E89" s="277"/>
      <c r="F89" s="217"/>
      <c r="G89" s="217"/>
      <c r="H89" s="217"/>
      <c r="I89" s="217"/>
      <c r="J89" s="249"/>
      <c r="K89" s="249"/>
    </row>
    <row r="90" spans="2:23">
      <c r="B90" s="371" t="s">
        <v>224</v>
      </c>
      <c r="C90" s="371"/>
      <c r="D90" s="372"/>
      <c r="E90" s="370"/>
      <c r="F90" s="217"/>
      <c r="G90" s="217"/>
      <c r="H90" s="217"/>
      <c r="I90" s="217"/>
      <c r="J90" s="249"/>
      <c r="K90" s="249"/>
    </row>
    <row r="91" spans="2:23">
      <c r="B91" s="211" t="s">
        <v>2</v>
      </c>
      <c r="C91" s="211"/>
      <c r="D91" s="217"/>
      <c r="E91" s="217"/>
      <c r="F91" s="217"/>
      <c r="G91" s="217"/>
      <c r="H91" s="217"/>
      <c r="I91" s="217"/>
      <c r="J91" s="249"/>
      <c r="K91" s="249"/>
      <c r="M91" s="249"/>
      <c r="N91" s="252"/>
      <c r="O91" s="433" t="s">
        <v>185</v>
      </c>
      <c r="P91" s="252"/>
    </row>
    <row r="92" spans="2:23">
      <c r="B92" s="211"/>
      <c r="C92" s="211"/>
      <c r="D92" s="217"/>
      <c r="E92" s="217"/>
      <c r="F92" s="217"/>
      <c r="G92" s="217"/>
      <c r="H92" s="217"/>
      <c r="I92" s="217"/>
      <c r="J92" s="249"/>
      <c r="K92" s="249"/>
    </row>
    <row r="93" spans="2:23">
      <c r="B93" s="366" t="s">
        <v>217</v>
      </c>
      <c r="C93" s="367">
        <v>2001</v>
      </c>
      <c r="D93" s="367">
        <v>2002</v>
      </c>
      <c r="E93" s="367">
        <v>2003</v>
      </c>
      <c r="F93" s="367">
        <v>2004</v>
      </c>
      <c r="G93" s="367">
        <v>2005</v>
      </c>
      <c r="H93" s="367">
        <v>2006</v>
      </c>
      <c r="I93" s="367">
        <v>2007</v>
      </c>
      <c r="J93" s="367">
        <v>2008</v>
      </c>
      <c r="K93" s="367">
        <v>2009</v>
      </c>
      <c r="L93" s="367">
        <v>2010</v>
      </c>
      <c r="M93" s="367">
        <v>2011</v>
      </c>
      <c r="N93" s="367">
        <v>2012</v>
      </c>
      <c r="O93" s="367">
        <v>2013</v>
      </c>
      <c r="P93" s="367">
        <v>2014</v>
      </c>
      <c r="Q93" s="367">
        <v>2015</v>
      </c>
      <c r="R93" s="367">
        <v>2016</v>
      </c>
      <c r="S93" s="367">
        <v>2017</v>
      </c>
      <c r="T93" s="367">
        <v>2018</v>
      </c>
      <c r="U93" s="367">
        <v>2019</v>
      </c>
      <c r="V93" s="367">
        <v>2020</v>
      </c>
      <c r="W93" s="375">
        <v>2021</v>
      </c>
    </row>
    <row r="94" spans="2:23">
      <c r="B94" s="361" t="s">
        <v>265</v>
      </c>
      <c r="C94" s="362">
        <v>317768</v>
      </c>
      <c r="D94" s="362">
        <v>203956</v>
      </c>
      <c r="E94" s="362">
        <v>190641</v>
      </c>
      <c r="F94" s="362">
        <v>867469</v>
      </c>
      <c r="G94" s="362">
        <v>279030</v>
      </c>
      <c r="H94" s="362">
        <v>465273</v>
      </c>
      <c r="I94" s="362">
        <v>537381</v>
      </c>
      <c r="J94" s="363">
        <v>264904</v>
      </c>
      <c r="K94" s="363">
        <v>398125</v>
      </c>
      <c r="L94" s="363">
        <v>333602</v>
      </c>
      <c r="M94" s="363">
        <v>270222</v>
      </c>
      <c r="N94" s="363">
        <v>288498.87599999999</v>
      </c>
      <c r="O94" s="364">
        <v>366925.24099999998</v>
      </c>
      <c r="P94" s="363">
        <v>288776.549</v>
      </c>
      <c r="Q94" s="364">
        <v>606127.93299999996</v>
      </c>
      <c r="R94" s="364">
        <v>550037.00800000003</v>
      </c>
      <c r="S94" s="364">
        <v>768191.77099999995</v>
      </c>
      <c r="T94" s="363">
        <v>232224.41800000001</v>
      </c>
      <c r="U94" s="363">
        <v>246307.96</v>
      </c>
      <c r="V94" s="363">
        <v>419162.82699999999</v>
      </c>
      <c r="W94" s="363">
        <v>297728.30900000001</v>
      </c>
    </row>
    <row r="95" spans="2:23">
      <c r="B95" s="361" t="s">
        <v>266</v>
      </c>
      <c r="C95" s="363">
        <v>299948</v>
      </c>
      <c r="D95" s="363">
        <v>196078</v>
      </c>
      <c r="E95" s="363">
        <v>230678</v>
      </c>
      <c r="F95" s="363">
        <v>195131</v>
      </c>
      <c r="G95" s="363">
        <v>188315</v>
      </c>
      <c r="H95" s="363">
        <v>159670</v>
      </c>
      <c r="I95" s="363">
        <v>67630</v>
      </c>
      <c r="J95" s="363">
        <v>726313</v>
      </c>
      <c r="K95" s="363">
        <v>466562</v>
      </c>
      <c r="L95" s="363">
        <v>563365</v>
      </c>
      <c r="M95" s="363">
        <v>512247</v>
      </c>
      <c r="N95" s="363">
        <v>347190.31400000001</v>
      </c>
      <c r="O95" s="364">
        <v>521074.99800000002</v>
      </c>
      <c r="P95" s="363">
        <v>510834.18099999998</v>
      </c>
      <c r="Q95" s="364">
        <v>925788.54</v>
      </c>
      <c r="R95" s="364">
        <v>1245247.9210000001</v>
      </c>
      <c r="S95" s="364">
        <v>1148890.3319999999</v>
      </c>
      <c r="T95" s="363">
        <v>676164.90300000005</v>
      </c>
      <c r="U95" s="363">
        <v>718741.83299999998</v>
      </c>
      <c r="V95" s="363">
        <v>803234.33900000004</v>
      </c>
      <c r="W95" s="363">
        <v>1269466.0530000001</v>
      </c>
    </row>
    <row r="96" spans="2:23">
      <c r="B96" s="361" t="s">
        <v>267</v>
      </c>
      <c r="C96" s="363">
        <v>127803</v>
      </c>
      <c r="D96" s="363">
        <v>187345</v>
      </c>
      <c r="E96" s="363">
        <v>223934</v>
      </c>
      <c r="F96" s="363">
        <v>1336086</v>
      </c>
      <c r="G96" s="363">
        <v>1658977</v>
      </c>
      <c r="H96" s="363">
        <v>547077</v>
      </c>
      <c r="I96" s="363">
        <v>180865</v>
      </c>
      <c r="J96" s="363">
        <v>657986</v>
      </c>
      <c r="K96" s="363">
        <v>775160</v>
      </c>
      <c r="L96" s="363">
        <v>344312</v>
      </c>
      <c r="M96" s="363">
        <v>382811</v>
      </c>
      <c r="N96" s="363">
        <v>642889.67599999998</v>
      </c>
      <c r="O96" s="364">
        <v>430454.41600000003</v>
      </c>
      <c r="P96" s="363">
        <v>806222.96400000004</v>
      </c>
      <c r="Q96" s="364">
        <v>818413.53899999999</v>
      </c>
      <c r="R96" s="364">
        <v>1113361.3670000001</v>
      </c>
      <c r="S96" s="364">
        <v>892800.32400000002</v>
      </c>
      <c r="T96" s="363">
        <v>830290.26599999995</v>
      </c>
      <c r="U96" s="363">
        <v>700057.67599999998</v>
      </c>
      <c r="V96" s="363">
        <v>780750.62800000003</v>
      </c>
      <c r="W96" s="363">
        <v>797813.48199999996</v>
      </c>
    </row>
    <row r="97" spans="2:23">
      <c r="B97" s="361" t="s">
        <v>9</v>
      </c>
      <c r="C97" s="363">
        <v>3399999</v>
      </c>
      <c r="D97" s="363">
        <v>3095749</v>
      </c>
      <c r="E97" s="363">
        <v>3837070</v>
      </c>
      <c r="F97" s="363">
        <v>6950251</v>
      </c>
      <c r="G97" s="363">
        <v>8691923</v>
      </c>
      <c r="H97" s="363">
        <v>8623479</v>
      </c>
      <c r="I97" s="363">
        <v>8307699</v>
      </c>
      <c r="J97" s="363">
        <v>675894</v>
      </c>
      <c r="K97" s="363">
        <v>594417</v>
      </c>
      <c r="L97" s="363">
        <v>1907258</v>
      </c>
      <c r="M97" s="363">
        <v>2581613</v>
      </c>
      <c r="N97" s="363">
        <v>3259795.068</v>
      </c>
      <c r="O97" s="364">
        <v>3089469.68</v>
      </c>
      <c r="P97" s="363">
        <v>2561647.6809999999</v>
      </c>
      <c r="Q97" s="364">
        <v>4524205.17</v>
      </c>
      <c r="R97" s="364">
        <v>4529535.62</v>
      </c>
      <c r="S97" s="364">
        <v>4665765.1160000004</v>
      </c>
      <c r="T97" s="363">
        <v>4007900.6430000002</v>
      </c>
      <c r="U97" s="363">
        <v>3353074.102</v>
      </c>
      <c r="V97" s="363">
        <v>1208904.1129999999</v>
      </c>
      <c r="W97" s="363">
        <v>2514245.8420000002</v>
      </c>
    </row>
    <row r="98" spans="2:23">
      <c r="B98" s="361" t="s">
        <v>268</v>
      </c>
      <c r="C98" s="362">
        <v>562340</v>
      </c>
      <c r="D98" s="362">
        <v>634812</v>
      </c>
      <c r="E98" s="362">
        <v>328470</v>
      </c>
      <c r="F98" s="362">
        <v>704283</v>
      </c>
      <c r="G98" s="362">
        <v>536757</v>
      </c>
      <c r="H98" s="362">
        <v>799932</v>
      </c>
      <c r="I98" s="362">
        <v>771791</v>
      </c>
      <c r="J98" s="363">
        <v>650507</v>
      </c>
      <c r="K98" s="363">
        <v>967200</v>
      </c>
      <c r="L98" s="363">
        <v>589823</v>
      </c>
      <c r="M98" s="363">
        <v>1413270</v>
      </c>
      <c r="N98" s="363">
        <v>1820646.0179999999</v>
      </c>
      <c r="O98" s="364">
        <v>1086593.111</v>
      </c>
      <c r="P98" s="363">
        <v>1258768.8389999999</v>
      </c>
      <c r="Q98" s="364">
        <v>1852526.0360000001</v>
      </c>
      <c r="R98" s="364">
        <v>1842262.1470000001</v>
      </c>
      <c r="S98" s="364">
        <v>1555410.145</v>
      </c>
      <c r="T98" s="363">
        <v>1479323.3119999999</v>
      </c>
      <c r="U98" s="363">
        <v>970408.19400000002</v>
      </c>
      <c r="V98" s="363">
        <v>1266164.943</v>
      </c>
      <c r="W98" s="363">
        <v>2146951.3879999998</v>
      </c>
    </row>
    <row r="99" spans="2:23">
      <c r="B99" s="361" t="s">
        <v>269</v>
      </c>
      <c r="C99" s="363">
        <v>244873</v>
      </c>
      <c r="D99" s="363">
        <v>177462</v>
      </c>
      <c r="E99" s="363">
        <v>96015</v>
      </c>
      <c r="F99" s="363">
        <v>89102</v>
      </c>
      <c r="G99" s="363">
        <v>77886</v>
      </c>
      <c r="H99" s="363">
        <v>135447</v>
      </c>
      <c r="I99" s="363">
        <v>72856</v>
      </c>
      <c r="J99" s="363">
        <v>196308</v>
      </c>
      <c r="K99" s="363">
        <v>139768</v>
      </c>
      <c r="L99" s="363">
        <v>303963</v>
      </c>
      <c r="M99" s="363">
        <v>255355</v>
      </c>
      <c r="N99" s="363">
        <v>338576.446</v>
      </c>
      <c r="O99" s="364">
        <v>487553.94300000003</v>
      </c>
      <c r="P99" s="363">
        <v>690600.93799999997</v>
      </c>
      <c r="Q99" s="364">
        <v>1004799.5649999999</v>
      </c>
      <c r="R99" s="364">
        <v>691373.91099999996</v>
      </c>
      <c r="S99" s="364">
        <v>725429.90300000005</v>
      </c>
      <c r="T99" s="363">
        <v>546183.174</v>
      </c>
      <c r="U99" s="363">
        <v>667204.98100000003</v>
      </c>
      <c r="V99" s="363">
        <v>799274.897</v>
      </c>
      <c r="W99" s="363">
        <v>661601.66</v>
      </c>
    </row>
    <row r="100" spans="2:23">
      <c r="B100" s="361" t="s">
        <v>270</v>
      </c>
      <c r="C100" s="363">
        <v>1164222</v>
      </c>
      <c r="D100" s="363">
        <v>1175022</v>
      </c>
      <c r="E100" s="363">
        <v>1643458</v>
      </c>
      <c r="F100" s="363">
        <v>1630080</v>
      </c>
      <c r="G100" s="363">
        <v>1239278</v>
      </c>
      <c r="H100" s="363">
        <v>2208221</v>
      </c>
      <c r="I100" s="363">
        <v>2458203</v>
      </c>
      <c r="J100" s="363">
        <v>939442</v>
      </c>
      <c r="K100" s="363">
        <v>891804</v>
      </c>
      <c r="L100" s="363">
        <v>916604</v>
      </c>
      <c r="M100" s="363">
        <v>777043</v>
      </c>
      <c r="N100" s="363">
        <v>642258.85600000003</v>
      </c>
      <c r="O100" s="364">
        <v>888388.04599999997</v>
      </c>
      <c r="P100" s="363">
        <v>775765.17299999995</v>
      </c>
      <c r="Q100" s="364">
        <v>1808879.767</v>
      </c>
      <c r="R100" s="364">
        <v>1434410.804</v>
      </c>
      <c r="S100" s="364">
        <v>754414.853</v>
      </c>
      <c r="T100" s="363">
        <v>1081979.983</v>
      </c>
      <c r="U100" s="363">
        <v>716010.39</v>
      </c>
      <c r="V100" s="363">
        <v>616910.00899999996</v>
      </c>
      <c r="W100" s="363">
        <v>1148323.0379999999</v>
      </c>
    </row>
    <row r="101" spans="2:23">
      <c r="B101" s="361" t="s">
        <v>271</v>
      </c>
      <c r="C101" s="363">
        <v>131130</v>
      </c>
      <c r="D101" s="363">
        <v>152210</v>
      </c>
      <c r="E101" s="363">
        <v>224059</v>
      </c>
      <c r="F101" s="363">
        <v>154022</v>
      </c>
      <c r="G101" s="363">
        <v>113102</v>
      </c>
      <c r="H101" s="363">
        <v>219670</v>
      </c>
      <c r="I101" s="363">
        <v>273873</v>
      </c>
      <c r="J101" s="363">
        <v>211958</v>
      </c>
      <c r="K101" s="363">
        <v>321902</v>
      </c>
      <c r="L101" s="363">
        <v>497883</v>
      </c>
      <c r="M101" s="363">
        <v>440735</v>
      </c>
      <c r="N101" s="363">
        <v>547109.35</v>
      </c>
      <c r="O101" s="364">
        <v>620933.71</v>
      </c>
      <c r="P101" s="363">
        <v>376072.783</v>
      </c>
      <c r="Q101" s="364">
        <v>524332.91500000004</v>
      </c>
      <c r="R101" s="364">
        <v>605830.93799999997</v>
      </c>
      <c r="S101" s="364">
        <v>891810.86899999995</v>
      </c>
      <c r="T101" s="363">
        <v>1235229.5930000001</v>
      </c>
      <c r="U101" s="363">
        <v>780726.375</v>
      </c>
      <c r="V101" s="363">
        <v>1033211.355</v>
      </c>
      <c r="W101" s="363">
        <v>698355.723</v>
      </c>
    </row>
    <row r="102" spans="2:23">
      <c r="B102" s="361" t="s">
        <v>272</v>
      </c>
      <c r="C102" s="362">
        <v>542135</v>
      </c>
      <c r="D102" s="362">
        <v>974161</v>
      </c>
      <c r="E102" s="362">
        <v>530904</v>
      </c>
      <c r="F102" s="362">
        <v>508952</v>
      </c>
      <c r="G102" s="362">
        <v>716092</v>
      </c>
      <c r="H102" s="362">
        <v>639689</v>
      </c>
      <c r="I102" s="362">
        <v>726053</v>
      </c>
      <c r="J102" s="363">
        <v>655152</v>
      </c>
      <c r="K102" s="363">
        <v>1040320</v>
      </c>
      <c r="L102" s="363">
        <v>1239632</v>
      </c>
      <c r="M102" s="363">
        <v>565773</v>
      </c>
      <c r="N102" s="363">
        <v>782408.89599999995</v>
      </c>
      <c r="O102" s="364">
        <v>1369026.6710000001</v>
      </c>
      <c r="P102" s="363">
        <v>1390360.6070000001</v>
      </c>
      <c r="Q102" s="364">
        <v>1307373.642</v>
      </c>
      <c r="R102" s="364">
        <v>1142523.8289999999</v>
      </c>
      <c r="S102" s="364">
        <v>1138071.2080000001</v>
      </c>
      <c r="T102" s="363">
        <v>1047446.314</v>
      </c>
      <c r="U102" s="363">
        <v>930927.29799999995</v>
      </c>
      <c r="V102" s="363">
        <v>731815.65800000005</v>
      </c>
      <c r="W102" s="363">
        <v>1040254.339</v>
      </c>
    </row>
    <row r="103" spans="2:23">
      <c r="B103" s="361" t="s">
        <v>273</v>
      </c>
      <c r="C103" s="363">
        <v>306982</v>
      </c>
      <c r="D103" s="363">
        <v>334382</v>
      </c>
      <c r="E103" s="363">
        <v>383959</v>
      </c>
      <c r="F103" s="363">
        <v>1325241</v>
      </c>
      <c r="G103" s="363">
        <v>1449144</v>
      </c>
      <c r="H103" s="363">
        <v>1099605</v>
      </c>
      <c r="I103" s="363">
        <v>1278853</v>
      </c>
      <c r="J103" s="363">
        <v>2228634</v>
      </c>
      <c r="K103" s="363">
        <v>1593210</v>
      </c>
      <c r="L103" s="363">
        <v>1359809</v>
      </c>
      <c r="M103" s="363">
        <v>1786968</v>
      </c>
      <c r="N103" s="363">
        <v>1366203.01</v>
      </c>
      <c r="O103" s="364">
        <v>988438.76</v>
      </c>
      <c r="P103" s="363">
        <v>1283053.2450000001</v>
      </c>
      <c r="Q103" s="364">
        <v>2527836.6179999998</v>
      </c>
      <c r="R103" s="364">
        <v>4652795.5650000004</v>
      </c>
      <c r="S103" s="364">
        <v>4681342.9680000003</v>
      </c>
      <c r="T103" s="363">
        <v>4576564.9330000002</v>
      </c>
      <c r="U103" s="363">
        <v>4723499.4450000003</v>
      </c>
      <c r="V103" s="363">
        <v>5507134.5080000004</v>
      </c>
      <c r="W103" s="363">
        <v>5249616.5719999997</v>
      </c>
    </row>
    <row r="104" spans="2:23">
      <c r="B104" s="361" t="s">
        <v>274</v>
      </c>
      <c r="C104" s="363">
        <v>107044</v>
      </c>
      <c r="D104" s="363">
        <v>180252</v>
      </c>
      <c r="E104" s="363">
        <v>144363</v>
      </c>
      <c r="F104" s="363">
        <v>146901</v>
      </c>
      <c r="G104" s="363">
        <v>205313</v>
      </c>
      <c r="H104" s="363">
        <v>564727</v>
      </c>
      <c r="I104" s="363">
        <v>331605</v>
      </c>
      <c r="J104" s="363">
        <v>289776</v>
      </c>
      <c r="K104" s="363">
        <v>243341</v>
      </c>
      <c r="L104" s="363">
        <v>357545</v>
      </c>
      <c r="M104" s="363">
        <v>161884</v>
      </c>
      <c r="N104" s="363">
        <v>197966.247</v>
      </c>
      <c r="O104" s="364">
        <v>503643.26</v>
      </c>
      <c r="P104" s="363">
        <v>245617.88500000001</v>
      </c>
      <c r="Q104" s="364">
        <v>498295.83100000001</v>
      </c>
      <c r="R104" s="364">
        <v>347011.63900000002</v>
      </c>
      <c r="S104" s="364">
        <v>905958.51300000004</v>
      </c>
      <c r="T104" s="363">
        <v>353507.842</v>
      </c>
      <c r="U104" s="363">
        <v>429727.821</v>
      </c>
      <c r="V104" s="363">
        <v>317288.27</v>
      </c>
      <c r="W104" s="363">
        <v>938660.30299999996</v>
      </c>
    </row>
    <row r="105" spans="2:23">
      <c r="B105" s="361" t="s">
        <v>275</v>
      </c>
      <c r="C105" s="363">
        <v>379041</v>
      </c>
      <c r="D105" s="363">
        <v>296438</v>
      </c>
      <c r="E105" s="363">
        <v>182251</v>
      </c>
      <c r="F105" s="363">
        <v>49529</v>
      </c>
      <c r="G105" s="363">
        <v>95811</v>
      </c>
      <c r="H105" s="363">
        <v>176490</v>
      </c>
      <c r="I105" s="363">
        <v>73132</v>
      </c>
      <c r="J105" s="363">
        <v>97267</v>
      </c>
      <c r="K105" s="363">
        <v>309026</v>
      </c>
      <c r="L105" s="363">
        <v>285372</v>
      </c>
      <c r="M105" s="363">
        <v>145573</v>
      </c>
      <c r="N105" s="363">
        <v>139123.13699999999</v>
      </c>
      <c r="O105" s="364">
        <v>306583.658</v>
      </c>
      <c r="P105" s="363">
        <v>622979.03300000005</v>
      </c>
      <c r="Q105" s="364">
        <v>822702.32900000003</v>
      </c>
      <c r="R105" s="364">
        <v>388880.25799999997</v>
      </c>
      <c r="S105" s="364">
        <v>589238.85499999998</v>
      </c>
      <c r="T105" s="363">
        <v>947706.55799999996</v>
      </c>
      <c r="U105" s="363">
        <v>821525.11</v>
      </c>
      <c r="V105" s="363">
        <v>706393.38199999998</v>
      </c>
      <c r="W105" s="363">
        <v>965712.91399999999</v>
      </c>
    </row>
    <row r="106" spans="2:23">
      <c r="B106" s="361" t="s">
        <v>276</v>
      </c>
      <c r="C106" s="362">
        <v>744482</v>
      </c>
      <c r="D106" s="362">
        <v>293520</v>
      </c>
      <c r="E106" s="362">
        <v>112696</v>
      </c>
      <c r="F106" s="362">
        <v>118201</v>
      </c>
      <c r="G106" s="362">
        <v>123489</v>
      </c>
      <c r="H106" s="362">
        <v>79231</v>
      </c>
      <c r="I106" s="362">
        <v>151917</v>
      </c>
      <c r="J106" s="363">
        <v>601980</v>
      </c>
      <c r="K106" s="363">
        <v>762996</v>
      </c>
      <c r="L106" s="363">
        <v>528948</v>
      </c>
      <c r="M106" s="363">
        <v>335517</v>
      </c>
      <c r="N106" s="363">
        <v>630522.51</v>
      </c>
      <c r="O106" s="364">
        <v>761561.48199999996</v>
      </c>
      <c r="P106" s="363">
        <v>642966.05700000003</v>
      </c>
      <c r="Q106" s="364">
        <v>686978.505</v>
      </c>
      <c r="R106" s="364">
        <v>455787.48800000001</v>
      </c>
      <c r="S106" s="364">
        <v>410891.10399999999</v>
      </c>
      <c r="T106" s="363">
        <v>461648.98499999999</v>
      </c>
      <c r="U106" s="363">
        <v>611214.62300000002</v>
      </c>
      <c r="V106" s="363">
        <v>603908.68099999998</v>
      </c>
      <c r="W106" s="363">
        <v>1207334.4720000001</v>
      </c>
    </row>
    <row r="107" spans="2:23">
      <c r="B107" s="361" t="s">
        <v>277</v>
      </c>
      <c r="C107" s="363">
        <v>177439</v>
      </c>
      <c r="D107" s="363">
        <v>202278</v>
      </c>
      <c r="E107" s="363">
        <v>296553</v>
      </c>
      <c r="F107" s="363">
        <v>175686</v>
      </c>
      <c r="G107" s="363">
        <v>258200</v>
      </c>
      <c r="H107" s="363">
        <v>469074</v>
      </c>
      <c r="I107" s="363">
        <v>732567</v>
      </c>
      <c r="J107" s="363">
        <v>280856</v>
      </c>
      <c r="K107" s="363">
        <v>550965</v>
      </c>
      <c r="L107" s="363">
        <v>1397615</v>
      </c>
      <c r="M107" s="363">
        <v>521275</v>
      </c>
      <c r="N107" s="363">
        <v>2184601.9249999998</v>
      </c>
      <c r="O107" s="364">
        <v>1105350.4269999999</v>
      </c>
      <c r="P107" s="363">
        <v>3675076.4909999999</v>
      </c>
      <c r="Q107" s="364">
        <v>3801867.4939999999</v>
      </c>
      <c r="R107" s="364">
        <v>6067126.0779999997</v>
      </c>
      <c r="S107" s="364">
        <v>3151810.963</v>
      </c>
      <c r="T107" s="363">
        <v>1668481.4580000001</v>
      </c>
      <c r="U107" s="363">
        <v>1331955.753</v>
      </c>
      <c r="V107" s="363">
        <v>653308.473</v>
      </c>
      <c r="W107" s="363">
        <v>1498511.31</v>
      </c>
    </row>
    <row r="108" spans="2:23">
      <c r="B108" s="361" t="s">
        <v>278</v>
      </c>
      <c r="C108" s="363">
        <v>348430</v>
      </c>
      <c r="D108" s="363">
        <v>137414</v>
      </c>
      <c r="E108" s="363">
        <v>83575</v>
      </c>
      <c r="F108" s="363">
        <v>73596</v>
      </c>
      <c r="G108" s="363">
        <v>130850</v>
      </c>
      <c r="H108" s="363">
        <v>484268</v>
      </c>
      <c r="I108" s="363">
        <v>484995</v>
      </c>
      <c r="J108" s="363">
        <v>389003</v>
      </c>
      <c r="K108" s="363">
        <v>1067265</v>
      </c>
      <c r="L108" s="363">
        <v>806867</v>
      </c>
      <c r="M108" s="363">
        <v>352132</v>
      </c>
      <c r="N108" s="363">
        <v>563941.37600000005</v>
      </c>
      <c r="O108" s="364">
        <v>1162859.091</v>
      </c>
      <c r="P108" s="363">
        <v>1532135.1029999999</v>
      </c>
      <c r="Q108" s="364">
        <v>1383369.581</v>
      </c>
      <c r="R108" s="364">
        <v>1105616.993</v>
      </c>
      <c r="S108" s="364">
        <v>1231742.4240000001</v>
      </c>
      <c r="T108" s="363">
        <v>1109228.6499999999</v>
      </c>
      <c r="U108" s="363">
        <v>1005472.709</v>
      </c>
      <c r="V108" s="363">
        <v>1296847.1580000001</v>
      </c>
      <c r="W108" s="363">
        <v>1594489.9809999999</v>
      </c>
    </row>
    <row r="109" spans="2:23">
      <c r="B109" s="361"/>
      <c r="C109" s="363"/>
      <c r="D109" s="363"/>
      <c r="E109" s="363"/>
      <c r="F109" s="363"/>
      <c r="G109" s="363"/>
      <c r="H109" s="363"/>
      <c r="I109" s="363"/>
      <c r="J109" s="363"/>
      <c r="K109" s="363"/>
      <c r="L109" s="363"/>
      <c r="M109" s="363"/>
      <c r="N109" s="363"/>
      <c r="O109" s="364"/>
      <c r="P109" s="363"/>
      <c r="Q109" s="364"/>
      <c r="R109" s="364"/>
      <c r="S109" s="364"/>
      <c r="T109" s="363"/>
    </row>
    <row r="110" spans="2:23">
      <c r="B110" s="368" t="s">
        <v>3</v>
      </c>
      <c r="C110" s="369">
        <f t="shared" ref="C110:N110" si="12">SUM(C94:C108)</f>
        <v>8853636</v>
      </c>
      <c r="D110" s="369">
        <f t="shared" si="12"/>
        <v>8241079</v>
      </c>
      <c r="E110" s="369">
        <f t="shared" si="12"/>
        <v>8508626</v>
      </c>
      <c r="F110" s="369">
        <f t="shared" si="12"/>
        <v>14324530</v>
      </c>
      <c r="G110" s="369">
        <f t="shared" si="12"/>
        <v>15764167</v>
      </c>
      <c r="H110" s="369">
        <f t="shared" si="12"/>
        <v>16671853</v>
      </c>
      <c r="I110" s="369">
        <f t="shared" si="12"/>
        <v>16449420</v>
      </c>
      <c r="J110" s="369">
        <f t="shared" si="12"/>
        <v>8865980</v>
      </c>
      <c r="K110" s="369">
        <f t="shared" si="12"/>
        <v>10122061</v>
      </c>
      <c r="L110" s="369">
        <f t="shared" si="12"/>
        <v>11432598</v>
      </c>
      <c r="M110" s="369">
        <f t="shared" si="12"/>
        <v>10502418</v>
      </c>
      <c r="N110" s="369">
        <f t="shared" si="12"/>
        <v>13751731.705</v>
      </c>
      <c r="O110" s="369">
        <f t="shared" ref="O110:U110" si="13">SUM(O94:O108)</f>
        <v>13688856.493999999</v>
      </c>
      <c r="P110" s="369">
        <f t="shared" si="13"/>
        <v>16660877.529000001</v>
      </c>
      <c r="Q110" s="369">
        <f t="shared" si="13"/>
        <v>23093497.465</v>
      </c>
      <c r="R110" s="369">
        <f t="shared" si="13"/>
        <v>26171801.566</v>
      </c>
      <c r="S110" s="369">
        <f t="shared" si="13"/>
        <v>23511769.347999997</v>
      </c>
      <c r="T110" s="369">
        <f t="shared" si="13"/>
        <v>20253881.031999998</v>
      </c>
      <c r="U110" s="369">
        <f t="shared" si="13"/>
        <v>18006854.27</v>
      </c>
      <c r="V110" s="369">
        <f t="shared" ref="V110:W110" si="14">SUM(V94:V108)</f>
        <v>16744309.240999997</v>
      </c>
      <c r="W110" s="376">
        <f t="shared" si="14"/>
        <v>22029065.385999996</v>
      </c>
    </row>
    <row r="111" spans="2:23">
      <c r="B111" s="213" t="s">
        <v>686</v>
      </c>
    </row>
    <row r="118" spans="2:23">
      <c r="B118" s="212" t="s">
        <v>43</v>
      </c>
      <c r="C118" s="212"/>
      <c r="D118" s="217"/>
      <c r="E118" s="217"/>
      <c r="F118" s="217"/>
      <c r="G118" s="217"/>
      <c r="H118" s="217"/>
      <c r="I118" s="217"/>
      <c r="J118" s="249"/>
      <c r="K118" s="249"/>
    </row>
    <row r="119" spans="2:23">
      <c r="B119" s="296" t="s">
        <v>218</v>
      </c>
      <c r="C119" s="296"/>
      <c r="D119" s="277"/>
      <c r="E119" s="277"/>
      <c r="F119" s="217"/>
      <c r="G119" s="217"/>
      <c r="H119" s="217"/>
      <c r="I119" s="217"/>
      <c r="J119" s="249"/>
      <c r="K119" s="249"/>
    </row>
    <row r="120" spans="2:23">
      <c r="B120" s="371" t="s">
        <v>225</v>
      </c>
      <c r="C120" s="371"/>
      <c r="D120" s="372"/>
      <c r="E120" s="370"/>
      <c r="F120" s="217"/>
      <c r="G120" s="217"/>
      <c r="H120" s="217"/>
      <c r="I120" s="217"/>
      <c r="J120" s="249"/>
      <c r="K120" s="249"/>
    </row>
    <row r="121" spans="2:23">
      <c r="B121" s="211" t="s">
        <v>2</v>
      </c>
      <c r="C121" s="211"/>
      <c r="D121" s="217"/>
      <c r="E121" s="217"/>
      <c r="F121" s="217"/>
      <c r="G121" s="217"/>
      <c r="H121" s="217"/>
      <c r="I121" s="217"/>
      <c r="J121" s="249"/>
      <c r="K121" s="249"/>
      <c r="M121" s="249"/>
      <c r="N121" s="252"/>
      <c r="O121" s="433" t="s">
        <v>185</v>
      </c>
      <c r="P121" s="252"/>
    </row>
    <row r="122" spans="2:23">
      <c r="B122" s="211"/>
      <c r="C122" s="211"/>
      <c r="D122" s="217"/>
      <c r="E122" s="217"/>
      <c r="F122" s="217"/>
      <c r="G122" s="217"/>
      <c r="H122" s="217"/>
      <c r="I122" s="217"/>
      <c r="J122" s="249"/>
      <c r="K122" s="249"/>
    </row>
    <row r="123" spans="2:23">
      <c r="B123" s="366" t="s">
        <v>217</v>
      </c>
      <c r="C123" s="367">
        <v>2001</v>
      </c>
      <c r="D123" s="367">
        <v>2002</v>
      </c>
      <c r="E123" s="367">
        <v>2003</v>
      </c>
      <c r="F123" s="367">
        <v>2004</v>
      </c>
      <c r="G123" s="367">
        <v>2005</v>
      </c>
      <c r="H123" s="367">
        <v>2006</v>
      </c>
      <c r="I123" s="367">
        <v>2007</v>
      </c>
      <c r="J123" s="367">
        <v>2008</v>
      </c>
      <c r="K123" s="367">
        <v>2009</v>
      </c>
      <c r="L123" s="367">
        <v>2010</v>
      </c>
      <c r="M123" s="367">
        <v>2011</v>
      </c>
      <c r="N123" s="367">
        <v>2012</v>
      </c>
      <c r="O123" s="367">
        <v>2013</v>
      </c>
      <c r="P123" s="367">
        <v>2014</v>
      </c>
      <c r="Q123" s="367">
        <v>2015</v>
      </c>
      <c r="R123" s="367">
        <v>2016</v>
      </c>
      <c r="S123" s="367">
        <v>2017</v>
      </c>
      <c r="T123" s="367">
        <v>2018</v>
      </c>
      <c r="U123" s="367">
        <v>2019</v>
      </c>
      <c r="V123" s="367">
        <v>2020</v>
      </c>
      <c r="W123" s="375">
        <v>2021</v>
      </c>
    </row>
    <row r="124" spans="2:23">
      <c r="B124" s="361" t="s">
        <v>623</v>
      </c>
      <c r="C124" s="362">
        <v>94861</v>
      </c>
      <c r="D124" s="362">
        <v>99307</v>
      </c>
      <c r="E124" s="362">
        <v>70189</v>
      </c>
      <c r="F124" s="362">
        <v>153561</v>
      </c>
      <c r="G124" s="362">
        <v>97836</v>
      </c>
      <c r="H124" s="362">
        <v>80453</v>
      </c>
      <c r="I124" s="362">
        <v>160358</v>
      </c>
      <c r="J124" s="363">
        <v>105456</v>
      </c>
      <c r="K124" s="363">
        <v>178891</v>
      </c>
      <c r="L124" s="363">
        <v>372042</v>
      </c>
      <c r="M124" s="363">
        <v>454398</v>
      </c>
      <c r="N124" s="363">
        <v>716014.78799999994</v>
      </c>
      <c r="O124" s="364">
        <v>470274.89199999999</v>
      </c>
      <c r="P124" s="363">
        <v>468121.23300000001</v>
      </c>
      <c r="Q124" s="364">
        <v>327661.18199999997</v>
      </c>
      <c r="R124" s="364">
        <v>398768.658</v>
      </c>
      <c r="S124" s="364">
        <v>908515.88199999998</v>
      </c>
      <c r="T124" s="363">
        <v>920437.326</v>
      </c>
      <c r="U124" s="363">
        <v>882295.01699999999</v>
      </c>
      <c r="V124" s="363">
        <v>605157.96799999999</v>
      </c>
      <c r="W124" s="363">
        <v>594699.44900000002</v>
      </c>
    </row>
    <row r="125" spans="2:23">
      <c r="B125" s="361" t="s">
        <v>279</v>
      </c>
      <c r="C125" s="363">
        <v>713041</v>
      </c>
      <c r="D125" s="363">
        <v>137700</v>
      </c>
      <c r="E125" s="363">
        <v>182150</v>
      </c>
      <c r="F125" s="363">
        <v>153811</v>
      </c>
      <c r="G125" s="363">
        <v>167557</v>
      </c>
      <c r="H125" s="363">
        <v>252965</v>
      </c>
      <c r="I125" s="363">
        <v>368927</v>
      </c>
      <c r="J125" s="363">
        <v>456582</v>
      </c>
      <c r="K125" s="363">
        <v>642093</v>
      </c>
      <c r="L125" s="363">
        <v>634216</v>
      </c>
      <c r="M125" s="363">
        <v>502219</v>
      </c>
      <c r="N125" s="363">
        <v>763296.48400000005</v>
      </c>
      <c r="O125" s="364">
        <v>970679.35900000005</v>
      </c>
      <c r="P125" s="363">
        <v>863953.54299999995</v>
      </c>
      <c r="Q125" s="364">
        <v>1074112.2490000001</v>
      </c>
      <c r="R125" s="364">
        <v>1333149.9369999999</v>
      </c>
      <c r="S125" s="364">
        <v>1041398.7560000001</v>
      </c>
      <c r="T125" s="363">
        <v>1107258.6259999999</v>
      </c>
      <c r="U125" s="363">
        <v>702729.01399999997</v>
      </c>
      <c r="V125" s="363">
        <v>1145974.773</v>
      </c>
      <c r="W125" s="363">
        <v>1122249.503</v>
      </c>
    </row>
    <row r="126" spans="2:23">
      <c r="B126" s="361" t="s">
        <v>649</v>
      </c>
      <c r="C126" s="363">
        <v>65286</v>
      </c>
      <c r="D126" s="363">
        <v>68802</v>
      </c>
      <c r="E126" s="363">
        <v>46808</v>
      </c>
      <c r="F126" s="363">
        <v>27371</v>
      </c>
      <c r="G126" s="363">
        <v>81769</v>
      </c>
      <c r="H126" s="363">
        <v>122668</v>
      </c>
      <c r="I126" s="363">
        <v>127061</v>
      </c>
      <c r="J126" s="363">
        <v>557954</v>
      </c>
      <c r="K126" s="363">
        <v>761630</v>
      </c>
      <c r="L126" s="363">
        <v>456095</v>
      </c>
      <c r="M126" s="363">
        <v>356429</v>
      </c>
      <c r="N126" s="363">
        <v>399241.685</v>
      </c>
      <c r="O126" s="364">
        <v>309306.64600000001</v>
      </c>
      <c r="P126" s="363">
        <v>141453.91800000001</v>
      </c>
      <c r="Q126" s="364">
        <v>437141.05800000002</v>
      </c>
      <c r="R126" s="364">
        <v>686250.32499999995</v>
      </c>
      <c r="S126" s="364">
        <v>689961.24699999997</v>
      </c>
      <c r="T126" s="363">
        <v>483338.76899999997</v>
      </c>
      <c r="U126" s="363">
        <v>406202.43300000002</v>
      </c>
      <c r="V126" s="363">
        <v>1126824.841</v>
      </c>
      <c r="W126" s="363">
        <v>887134.05700000003</v>
      </c>
    </row>
    <row r="127" spans="2:23">
      <c r="B127" s="361" t="s">
        <v>280</v>
      </c>
      <c r="C127" s="363">
        <v>1059098</v>
      </c>
      <c r="D127" s="363">
        <v>1127843</v>
      </c>
      <c r="E127" s="363">
        <v>234319</v>
      </c>
      <c r="F127" s="363">
        <v>185212</v>
      </c>
      <c r="G127" s="363">
        <v>225236</v>
      </c>
      <c r="H127" s="363">
        <v>506573</v>
      </c>
      <c r="I127" s="363">
        <v>802662</v>
      </c>
      <c r="J127" s="363">
        <v>380736</v>
      </c>
      <c r="K127" s="363">
        <v>792294</v>
      </c>
      <c r="L127" s="363">
        <v>670381</v>
      </c>
      <c r="M127" s="363">
        <v>533865</v>
      </c>
      <c r="N127" s="363">
        <v>750758.08700000006</v>
      </c>
      <c r="O127" s="364">
        <v>571024.93299999996</v>
      </c>
      <c r="P127" s="363">
        <v>622871.89399999997</v>
      </c>
      <c r="Q127" s="364">
        <v>1455853.8570000001</v>
      </c>
      <c r="R127" s="364">
        <v>2069862.83</v>
      </c>
      <c r="S127" s="364">
        <v>2648776.5240000002</v>
      </c>
      <c r="T127" s="363">
        <v>2775865.7659999998</v>
      </c>
      <c r="U127" s="363">
        <v>2915995.9750000001</v>
      </c>
      <c r="V127" s="363">
        <v>970143.68599999999</v>
      </c>
      <c r="W127" s="363">
        <v>1733054.8359999999</v>
      </c>
    </row>
    <row r="128" spans="2:23">
      <c r="B128" s="361" t="s">
        <v>281</v>
      </c>
      <c r="C128" s="362">
        <v>179262</v>
      </c>
      <c r="D128" s="362">
        <v>256216</v>
      </c>
      <c r="E128" s="362">
        <v>267754</v>
      </c>
      <c r="F128" s="362">
        <v>325735</v>
      </c>
      <c r="G128" s="362">
        <v>204320</v>
      </c>
      <c r="H128" s="362">
        <v>288523</v>
      </c>
      <c r="I128" s="362">
        <v>457739</v>
      </c>
      <c r="J128" s="363">
        <v>1309601</v>
      </c>
      <c r="K128" s="363">
        <v>1078224</v>
      </c>
      <c r="L128" s="363">
        <v>375729</v>
      </c>
      <c r="M128" s="363">
        <v>268641</v>
      </c>
      <c r="N128" s="363">
        <v>437557.163</v>
      </c>
      <c r="O128" s="364">
        <v>1013466.768</v>
      </c>
      <c r="P128" s="363">
        <v>773763.00800000003</v>
      </c>
      <c r="Q128" s="364">
        <v>853908.13</v>
      </c>
      <c r="R128" s="364">
        <v>1065652.7039999999</v>
      </c>
      <c r="S128" s="364">
        <v>1660847.845</v>
      </c>
      <c r="T128" s="363">
        <v>1460183.541</v>
      </c>
      <c r="U128" s="363">
        <v>1200082.4369999999</v>
      </c>
      <c r="V128" s="363">
        <v>1477575.2890000001</v>
      </c>
      <c r="W128" s="363">
        <v>1724184.1669999999</v>
      </c>
    </row>
    <row r="129" spans="2:23">
      <c r="B129" s="361" t="s">
        <v>282</v>
      </c>
      <c r="C129" s="363">
        <v>17932</v>
      </c>
      <c r="D129" s="363">
        <v>49292</v>
      </c>
      <c r="E129" s="363">
        <v>81171</v>
      </c>
      <c r="F129" s="363">
        <v>29016</v>
      </c>
      <c r="G129" s="363">
        <v>684352</v>
      </c>
      <c r="H129" s="363">
        <v>788877</v>
      </c>
      <c r="I129" s="363">
        <v>592887</v>
      </c>
      <c r="J129" s="363">
        <v>272098</v>
      </c>
      <c r="K129" s="363">
        <v>722037</v>
      </c>
      <c r="L129" s="363">
        <v>237519</v>
      </c>
      <c r="M129" s="363">
        <v>163574</v>
      </c>
      <c r="N129" s="363">
        <v>250574.704</v>
      </c>
      <c r="O129" s="364">
        <v>261375.74400000001</v>
      </c>
      <c r="P129" s="363">
        <v>307500.96799999999</v>
      </c>
      <c r="Q129" s="364">
        <v>500587.45400000003</v>
      </c>
      <c r="R129" s="364">
        <v>240929.56</v>
      </c>
      <c r="S129" s="364">
        <v>117414.561</v>
      </c>
      <c r="T129" s="363">
        <v>159614.22500000001</v>
      </c>
      <c r="U129" s="363">
        <v>237601.867</v>
      </c>
      <c r="V129" s="363">
        <v>336511.44</v>
      </c>
      <c r="W129" s="363">
        <v>497101.33899999998</v>
      </c>
    </row>
    <row r="130" spans="2:23">
      <c r="B130" s="361" t="s">
        <v>698</v>
      </c>
      <c r="C130" s="363">
        <v>646654</v>
      </c>
      <c r="D130" s="363">
        <v>518391</v>
      </c>
      <c r="E130" s="363">
        <v>385651</v>
      </c>
      <c r="F130" s="363">
        <v>549100</v>
      </c>
      <c r="G130" s="363">
        <v>712714</v>
      </c>
      <c r="H130" s="363">
        <v>594651</v>
      </c>
      <c r="I130" s="363">
        <v>484836</v>
      </c>
      <c r="J130" s="363">
        <v>528476</v>
      </c>
      <c r="K130" s="363">
        <v>372306</v>
      </c>
      <c r="L130" s="363">
        <v>300315</v>
      </c>
      <c r="M130" s="363">
        <v>451687</v>
      </c>
      <c r="N130" s="363">
        <v>436410.13</v>
      </c>
      <c r="O130" s="364">
        <v>783171.43400000001</v>
      </c>
      <c r="P130" s="363">
        <v>1034357.4840000001</v>
      </c>
      <c r="Q130" s="364">
        <v>1047453.233</v>
      </c>
      <c r="R130" s="364">
        <v>2034130.956</v>
      </c>
      <c r="S130" s="364">
        <v>1722315.7590000001</v>
      </c>
      <c r="T130" s="363">
        <v>2657631.9619999998</v>
      </c>
      <c r="U130" s="363">
        <v>2116925.9369999999</v>
      </c>
      <c r="V130" s="363">
        <v>1845446.821</v>
      </c>
      <c r="W130" s="363">
        <v>1472551.7250000001</v>
      </c>
    </row>
    <row r="131" spans="2:23">
      <c r="B131" s="361" t="s">
        <v>283</v>
      </c>
      <c r="C131" s="363">
        <v>162155</v>
      </c>
      <c r="D131" s="363">
        <v>200636</v>
      </c>
      <c r="E131" s="363">
        <v>241726</v>
      </c>
      <c r="F131" s="363">
        <v>896043</v>
      </c>
      <c r="G131" s="363">
        <v>175850</v>
      </c>
      <c r="H131" s="363">
        <v>350445</v>
      </c>
      <c r="I131" s="363">
        <v>290020</v>
      </c>
      <c r="J131" s="363">
        <v>156095</v>
      </c>
      <c r="K131" s="363">
        <v>520253</v>
      </c>
      <c r="L131" s="363">
        <v>274414</v>
      </c>
      <c r="M131" s="363">
        <v>347128</v>
      </c>
      <c r="N131" s="363">
        <v>385972.57699999999</v>
      </c>
      <c r="O131" s="364">
        <v>872001.36600000004</v>
      </c>
      <c r="P131" s="363">
        <v>768488.701</v>
      </c>
      <c r="Q131" s="364">
        <v>522479.23100000003</v>
      </c>
      <c r="R131" s="364">
        <v>588721.85400000005</v>
      </c>
      <c r="S131" s="364">
        <v>873283.64</v>
      </c>
      <c r="T131" s="363">
        <v>2071675.196</v>
      </c>
      <c r="U131" s="363">
        <v>3302954.264</v>
      </c>
      <c r="V131" s="363">
        <v>4745815.7539999997</v>
      </c>
      <c r="W131" s="363">
        <v>2946608.1660000002</v>
      </c>
    </row>
    <row r="132" spans="2:23">
      <c r="B132" s="361" t="s">
        <v>284</v>
      </c>
      <c r="C132" s="362">
        <v>91907</v>
      </c>
      <c r="D132" s="362">
        <v>193922</v>
      </c>
      <c r="E132" s="362">
        <v>168772</v>
      </c>
      <c r="F132" s="362">
        <v>64254</v>
      </c>
      <c r="G132" s="362">
        <v>386272</v>
      </c>
      <c r="H132" s="362">
        <v>441527</v>
      </c>
      <c r="I132" s="362">
        <v>244176</v>
      </c>
      <c r="J132" s="363">
        <v>248450</v>
      </c>
      <c r="K132" s="363">
        <v>488375</v>
      </c>
      <c r="L132" s="363">
        <v>417719</v>
      </c>
      <c r="M132" s="363">
        <v>977040</v>
      </c>
      <c r="N132" s="363">
        <v>625226.09199999995</v>
      </c>
      <c r="O132" s="364">
        <v>945888.98699999996</v>
      </c>
      <c r="P132" s="363">
        <v>1037602.483</v>
      </c>
      <c r="Q132" s="364">
        <v>1105904.54</v>
      </c>
      <c r="R132" s="364">
        <v>1687646.838</v>
      </c>
      <c r="S132" s="364">
        <v>2040121.22</v>
      </c>
      <c r="T132" s="363">
        <v>2275969.5789999999</v>
      </c>
      <c r="U132" s="363">
        <v>2577343.79</v>
      </c>
      <c r="V132" s="363">
        <v>2086883.36</v>
      </c>
      <c r="W132" s="363">
        <v>5181224.1639999999</v>
      </c>
    </row>
    <row r="133" spans="2:23">
      <c r="B133" s="361" t="s">
        <v>285</v>
      </c>
      <c r="C133" s="363">
        <v>79763</v>
      </c>
      <c r="D133" s="363">
        <v>122639</v>
      </c>
      <c r="E133" s="363">
        <v>124516</v>
      </c>
      <c r="F133" s="363">
        <v>155093</v>
      </c>
      <c r="G133" s="363">
        <v>345234</v>
      </c>
      <c r="H133" s="363">
        <v>308528</v>
      </c>
      <c r="I133" s="363">
        <v>290718</v>
      </c>
      <c r="J133" s="363">
        <v>292946</v>
      </c>
      <c r="K133" s="363">
        <v>699569</v>
      </c>
      <c r="L133" s="363">
        <v>229374</v>
      </c>
      <c r="M133" s="363">
        <v>842415</v>
      </c>
      <c r="N133" s="363">
        <v>629777.10400000005</v>
      </c>
      <c r="O133" s="364">
        <v>801856.37100000004</v>
      </c>
      <c r="P133" s="363">
        <v>340381.533</v>
      </c>
      <c r="Q133" s="364">
        <v>571708.76800000004</v>
      </c>
      <c r="R133" s="364">
        <v>539383.022</v>
      </c>
      <c r="S133" s="364">
        <v>503785.85100000002</v>
      </c>
      <c r="T133" s="363">
        <v>693465.71600000001</v>
      </c>
      <c r="U133" s="363">
        <v>641191.28399999999</v>
      </c>
      <c r="V133" s="363">
        <v>694904.67299999995</v>
      </c>
      <c r="W133" s="363">
        <v>413403.96799999999</v>
      </c>
    </row>
    <row r="134" spans="2:23">
      <c r="B134" s="361" t="s">
        <v>286</v>
      </c>
      <c r="C134" s="363">
        <v>66666</v>
      </c>
      <c r="D134" s="363">
        <v>261403</v>
      </c>
      <c r="E134" s="363">
        <v>144477</v>
      </c>
      <c r="F134" s="363">
        <v>113414</v>
      </c>
      <c r="G134" s="363">
        <v>114542</v>
      </c>
      <c r="H134" s="363">
        <v>237242</v>
      </c>
      <c r="I134" s="363">
        <v>160275</v>
      </c>
      <c r="J134" s="363">
        <v>282800</v>
      </c>
      <c r="K134" s="363">
        <v>382723</v>
      </c>
      <c r="L134" s="363">
        <v>183559</v>
      </c>
      <c r="M134" s="363">
        <v>634065</v>
      </c>
      <c r="N134" s="363">
        <v>1113055.4480000001</v>
      </c>
      <c r="O134" s="364">
        <v>1017176.691</v>
      </c>
      <c r="P134" s="363">
        <v>946610.70499999996</v>
      </c>
      <c r="Q134" s="364">
        <v>1499189.5449999999</v>
      </c>
      <c r="R134" s="364">
        <v>1626564.7690000001</v>
      </c>
      <c r="S134" s="364">
        <v>2268726.0980000002</v>
      </c>
      <c r="T134" s="363">
        <v>2132682.6770000001</v>
      </c>
      <c r="U134" s="363">
        <v>2142264.2489999998</v>
      </c>
      <c r="V134" s="363">
        <v>1828039.777</v>
      </c>
      <c r="W134" s="363">
        <v>1593699.8859999999</v>
      </c>
    </row>
    <row r="135" spans="2:23">
      <c r="B135" s="361" t="s">
        <v>699</v>
      </c>
      <c r="C135" s="363">
        <v>85046</v>
      </c>
      <c r="D135" s="363">
        <v>225328</v>
      </c>
      <c r="E135" s="363">
        <v>55073</v>
      </c>
      <c r="F135" s="363">
        <v>346531</v>
      </c>
      <c r="G135" s="363">
        <v>237777</v>
      </c>
      <c r="H135" s="363">
        <v>184707</v>
      </c>
      <c r="I135" s="363">
        <v>78333</v>
      </c>
      <c r="J135" s="363">
        <v>0</v>
      </c>
      <c r="K135" s="363">
        <v>0</v>
      </c>
      <c r="L135" s="363">
        <v>0</v>
      </c>
      <c r="M135" s="363">
        <v>0</v>
      </c>
      <c r="N135" s="363">
        <v>0</v>
      </c>
      <c r="O135" s="364">
        <v>1746121.706</v>
      </c>
      <c r="P135" s="363">
        <v>461121.90600000002</v>
      </c>
      <c r="Q135" s="364">
        <v>125172.872</v>
      </c>
      <c r="R135" s="363">
        <v>0</v>
      </c>
      <c r="S135" s="364">
        <v>100762.827</v>
      </c>
      <c r="T135" s="364">
        <v>162352.69</v>
      </c>
      <c r="U135" s="363">
        <v>211173.66899999999</v>
      </c>
      <c r="V135" s="363">
        <v>269363.64799999999</v>
      </c>
      <c r="W135" s="363">
        <v>131211.80799999999</v>
      </c>
    </row>
    <row r="136" spans="2:23">
      <c r="B136" s="361" t="s">
        <v>287</v>
      </c>
      <c r="C136" s="362">
        <v>584382</v>
      </c>
      <c r="D136" s="362">
        <v>742243</v>
      </c>
      <c r="E136" s="362">
        <v>313916</v>
      </c>
      <c r="F136" s="362">
        <v>738440</v>
      </c>
      <c r="G136" s="362">
        <v>327185</v>
      </c>
      <c r="H136" s="362">
        <v>318155</v>
      </c>
      <c r="I136" s="362">
        <v>330539</v>
      </c>
      <c r="J136" s="363">
        <v>933560</v>
      </c>
      <c r="K136" s="363">
        <v>870631</v>
      </c>
      <c r="L136" s="363">
        <v>1205409</v>
      </c>
      <c r="M136" s="363">
        <v>1407377</v>
      </c>
      <c r="N136" s="363">
        <v>355427.53700000001</v>
      </c>
      <c r="O136" s="364">
        <v>682166.52300000004</v>
      </c>
      <c r="P136" s="363">
        <v>639501.30700000003</v>
      </c>
      <c r="Q136" s="364">
        <v>1363902.27</v>
      </c>
      <c r="R136" s="364">
        <v>910683.31900000002</v>
      </c>
      <c r="S136" s="364">
        <v>875231.43</v>
      </c>
      <c r="T136" s="364">
        <v>596120.62</v>
      </c>
      <c r="U136" s="363">
        <v>961957.86499999999</v>
      </c>
      <c r="V136" s="363">
        <v>1360236.841</v>
      </c>
      <c r="W136" s="363">
        <v>1488477.963</v>
      </c>
    </row>
    <row r="137" spans="2:23">
      <c r="B137" s="361" t="s">
        <v>650</v>
      </c>
      <c r="C137" s="363">
        <v>15581</v>
      </c>
      <c r="D137" s="363">
        <v>347720</v>
      </c>
      <c r="E137" s="363">
        <v>150118</v>
      </c>
      <c r="F137" s="363">
        <v>160594</v>
      </c>
      <c r="G137" s="363">
        <v>162783</v>
      </c>
      <c r="H137" s="363">
        <v>448604</v>
      </c>
      <c r="I137" s="363">
        <v>357196</v>
      </c>
      <c r="J137" s="363">
        <v>368629</v>
      </c>
      <c r="K137" s="363">
        <v>432697</v>
      </c>
      <c r="L137" s="363">
        <v>289277</v>
      </c>
      <c r="M137" s="363">
        <v>294533</v>
      </c>
      <c r="N137" s="363">
        <v>652234.75</v>
      </c>
      <c r="O137" s="364">
        <v>402220.283</v>
      </c>
      <c r="P137" s="363">
        <v>220480.44500000001</v>
      </c>
      <c r="Q137" s="364">
        <v>617212.37399999995</v>
      </c>
      <c r="R137" s="364">
        <v>69015.028000000006</v>
      </c>
      <c r="S137" s="364">
        <v>232345.25099999999</v>
      </c>
      <c r="T137" s="364">
        <v>77804.058999999994</v>
      </c>
      <c r="U137" s="363">
        <v>216183.03899999999</v>
      </c>
      <c r="V137" s="363">
        <v>247914.75</v>
      </c>
      <c r="W137" s="363">
        <v>172349.70499999999</v>
      </c>
    </row>
    <row r="138" spans="2:23">
      <c r="B138" s="361" t="s">
        <v>581</v>
      </c>
      <c r="C138" s="363">
        <v>470663</v>
      </c>
      <c r="D138" s="363">
        <v>476561</v>
      </c>
      <c r="E138" s="363">
        <v>651319</v>
      </c>
      <c r="F138" s="363">
        <v>166124</v>
      </c>
      <c r="G138" s="363">
        <v>323343</v>
      </c>
      <c r="H138" s="363">
        <v>564051</v>
      </c>
      <c r="I138" s="363">
        <v>495077</v>
      </c>
      <c r="J138" s="363">
        <v>419528</v>
      </c>
      <c r="K138" s="363">
        <v>854546</v>
      </c>
      <c r="L138" s="363">
        <v>1374310</v>
      </c>
      <c r="M138" s="363">
        <v>696147</v>
      </c>
      <c r="N138" s="363">
        <v>632615.01100000006</v>
      </c>
      <c r="O138" s="364">
        <v>595167.99100000004</v>
      </c>
      <c r="P138" s="363">
        <v>441635.49800000002</v>
      </c>
      <c r="Q138" s="364">
        <v>840973.23699999996</v>
      </c>
      <c r="R138" s="364">
        <v>948658.23699999996</v>
      </c>
      <c r="S138" s="364">
        <v>682972.08700000006</v>
      </c>
      <c r="T138" s="364">
        <v>959913.00600000005</v>
      </c>
      <c r="U138" s="363">
        <v>1310815.8589999999</v>
      </c>
      <c r="V138" s="363">
        <v>1023982.21</v>
      </c>
      <c r="W138" s="363">
        <v>1010461.48</v>
      </c>
    </row>
    <row r="139" spans="2:23">
      <c r="B139" s="361" t="s">
        <v>288</v>
      </c>
      <c r="C139" s="363">
        <v>362586</v>
      </c>
      <c r="D139" s="363">
        <v>379812</v>
      </c>
      <c r="E139" s="363">
        <v>359922</v>
      </c>
      <c r="F139" s="363">
        <v>418899</v>
      </c>
      <c r="G139" s="363">
        <v>295548</v>
      </c>
      <c r="H139" s="363">
        <v>382423</v>
      </c>
      <c r="I139" s="363">
        <v>386619</v>
      </c>
      <c r="J139" s="363">
        <v>310563</v>
      </c>
      <c r="K139" s="363">
        <v>415728</v>
      </c>
      <c r="L139" s="363">
        <v>187714</v>
      </c>
      <c r="M139" s="363">
        <v>194056</v>
      </c>
      <c r="N139" s="363">
        <v>398187.413</v>
      </c>
      <c r="O139" s="364">
        <v>716670.04200000002</v>
      </c>
      <c r="P139" s="363">
        <v>663862.96200000006</v>
      </c>
      <c r="Q139" s="364">
        <v>589782.53300000005</v>
      </c>
      <c r="R139" s="364">
        <v>589122.01599999995</v>
      </c>
      <c r="S139" s="364">
        <v>766478.69299999997</v>
      </c>
      <c r="T139" s="364">
        <v>1516448.406</v>
      </c>
      <c r="U139" s="363">
        <v>1390288.9820000001</v>
      </c>
      <c r="V139" s="363">
        <v>903412.37699999998</v>
      </c>
      <c r="W139" s="363">
        <v>1445654.5090000001</v>
      </c>
    </row>
    <row r="140" spans="2:23">
      <c r="B140" s="361" t="s">
        <v>289</v>
      </c>
      <c r="C140" s="362">
        <v>106323</v>
      </c>
      <c r="D140" s="362">
        <v>87690</v>
      </c>
      <c r="E140" s="362">
        <v>78991</v>
      </c>
      <c r="F140" s="362">
        <v>126803</v>
      </c>
      <c r="G140" s="362">
        <v>613450</v>
      </c>
      <c r="H140" s="362">
        <v>381141</v>
      </c>
      <c r="I140" s="362">
        <v>372439</v>
      </c>
      <c r="J140" s="363">
        <v>590331</v>
      </c>
      <c r="K140" s="363">
        <v>486364</v>
      </c>
      <c r="L140" s="363">
        <v>432259</v>
      </c>
      <c r="M140" s="363">
        <v>418785</v>
      </c>
      <c r="N140" s="363">
        <v>336177.77299999999</v>
      </c>
      <c r="O140" s="364">
        <v>415144.34700000001</v>
      </c>
      <c r="P140" s="363">
        <v>462290.01899999997</v>
      </c>
      <c r="Q140" s="364">
        <v>689005.39500000002</v>
      </c>
      <c r="R140" s="364">
        <v>514064.864</v>
      </c>
      <c r="S140" s="364">
        <v>892605.52599999995</v>
      </c>
      <c r="T140" s="364">
        <v>935708.89399999997</v>
      </c>
      <c r="U140" s="363">
        <v>607599.49600000004</v>
      </c>
      <c r="V140" s="363">
        <v>452476.60700000002</v>
      </c>
      <c r="W140" s="363">
        <v>1022637.639</v>
      </c>
    </row>
    <row r="141" spans="2:23">
      <c r="B141" s="361" t="s">
        <v>290</v>
      </c>
      <c r="C141" s="363">
        <v>635935</v>
      </c>
      <c r="D141" s="363">
        <v>969684</v>
      </c>
      <c r="E141" s="363">
        <v>355706</v>
      </c>
      <c r="F141" s="363">
        <v>448879</v>
      </c>
      <c r="G141" s="363">
        <v>510651</v>
      </c>
      <c r="H141" s="363">
        <v>744889</v>
      </c>
      <c r="I141" s="363">
        <v>930673</v>
      </c>
      <c r="J141" s="363">
        <v>1024303</v>
      </c>
      <c r="K141" s="363">
        <v>766827</v>
      </c>
      <c r="L141" s="363">
        <v>741546</v>
      </c>
      <c r="M141" s="363">
        <v>990992</v>
      </c>
      <c r="N141" s="363">
        <v>442851.63799999998</v>
      </c>
      <c r="O141" s="364">
        <v>583439.74399999995</v>
      </c>
      <c r="P141" s="363">
        <v>246782.133</v>
      </c>
      <c r="Q141" s="364">
        <v>705126.16</v>
      </c>
      <c r="R141" s="364">
        <v>869888.83299999998</v>
      </c>
      <c r="S141" s="364">
        <v>1510147.0889999999</v>
      </c>
      <c r="T141" s="364">
        <v>1458093.0519999999</v>
      </c>
      <c r="U141" s="363">
        <v>1562800.1980000001</v>
      </c>
      <c r="V141" s="363">
        <v>1496044.223</v>
      </c>
      <c r="W141" s="363">
        <v>945039.32299999997</v>
      </c>
    </row>
    <row r="142" spans="2:23">
      <c r="B142" s="361" t="s">
        <v>582</v>
      </c>
      <c r="C142" s="363">
        <v>671900</v>
      </c>
      <c r="D142" s="363">
        <v>338325</v>
      </c>
      <c r="E142" s="363">
        <v>144497</v>
      </c>
      <c r="F142" s="363">
        <v>144460</v>
      </c>
      <c r="G142" s="363">
        <v>144524</v>
      </c>
      <c r="H142" s="363">
        <v>1047434</v>
      </c>
      <c r="I142" s="363">
        <v>1603015</v>
      </c>
      <c r="J142" s="363">
        <v>734786</v>
      </c>
      <c r="K142" s="363">
        <v>599904</v>
      </c>
      <c r="L142" s="363">
        <v>435548</v>
      </c>
      <c r="M142" s="363">
        <v>282283</v>
      </c>
      <c r="N142" s="363">
        <v>246012.823</v>
      </c>
      <c r="O142" s="364">
        <v>297155.848</v>
      </c>
      <c r="P142" s="363">
        <v>721486.78200000001</v>
      </c>
      <c r="Q142" s="364">
        <v>439210.52899999998</v>
      </c>
      <c r="R142" s="364">
        <v>534674.97100000002</v>
      </c>
      <c r="S142" s="364">
        <v>493892.196</v>
      </c>
      <c r="T142" s="364">
        <v>684511.99399999995</v>
      </c>
      <c r="U142" s="363">
        <v>529208.304</v>
      </c>
      <c r="V142" s="363">
        <v>508968.73200000002</v>
      </c>
      <c r="W142" s="363">
        <v>611688.23199999996</v>
      </c>
    </row>
    <row r="143" spans="2:23">
      <c r="B143" s="361" t="s">
        <v>291</v>
      </c>
      <c r="C143" s="363">
        <v>527824</v>
      </c>
      <c r="D143" s="363">
        <v>176348</v>
      </c>
      <c r="E143" s="363">
        <v>427594</v>
      </c>
      <c r="F143" s="363">
        <v>347403</v>
      </c>
      <c r="G143" s="363">
        <v>196706</v>
      </c>
      <c r="H143" s="363">
        <v>172614</v>
      </c>
      <c r="I143" s="363">
        <v>309907</v>
      </c>
      <c r="J143" s="363">
        <v>336877</v>
      </c>
      <c r="K143" s="363">
        <v>917604</v>
      </c>
      <c r="L143" s="363">
        <v>370927</v>
      </c>
      <c r="M143" s="363">
        <v>227363</v>
      </c>
      <c r="N143" s="363">
        <v>417959.23</v>
      </c>
      <c r="O143" s="364">
        <v>483900.44</v>
      </c>
      <c r="P143" s="363">
        <v>826701.89399999997</v>
      </c>
      <c r="Q143" s="364">
        <v>1659353.1740000001</v>
      </c>
      <c r="R143" s="364">
        <v>798405.91399999999</v>
      </c>
      <c r="S143" s="364">
        <v>541147.99399999995</v>
      </c>
      <c r="T143" s="364">
        <v>512739.01500000001</v>
      </c>
      <c r="U143" s="363">
        <v>762482.29700000002</v>
      </c>
      <c r="V143" s="363">
        <v>623327.76199999999</v>
      </c>
      <c r="W143" s="363">
        <v>736060.63100000005</v>
      </c>
    </row>
    <row r="144" spans="2:23">
      <c r="B144" s="361" t="s">
        <v>292</v>
      </c>
      <c r="C144" s="362">
        <v>224771</v>
      </c>
      <c r="D144" s="362">
        <v>336109</v>
      </c>
      <c r="E144" s="362">
        <v>479370</v>
      </c>
      <c r="F144" s="362">
        <v>448404</v>
      </c>
      <c r="G144" s="362">
        <v>878912</v>
      </c>
      <c r="H144" s="362">
        <v>286699</v>
      </c>
      <c r="I144" s="362">
        <v>91207</v>
      </c>
      <c r="J144" s="363">
        <v>298340</v>
      </c>
      <c r="K144" s="363">
        <v>237515</v>
      </c>
      <c r="L144" s="363">
        <v>578883</v>
      </c>
      <c r="M144" s="363">
        <v>458276</v>
      </c>
      <c r="N144" s="363">
        <v>180851.74299999999</v>
      </c>
      <c r="O144" s="364">
        <v>151922.217</v>
      </c>
      <c r="P144" s="363">
        <v>140109.52100000001</v>
      </c>
      <c r="Q144" s="364">
        <v>309549.16200000001</v>
      </c>
      <c r="R144" s="364">
        <v>798323.26899999997</v>
      </c>
      <c r="S144" s="364">
        <v>622868.20200000005</v>
      </c>
      <c r="T144" s="364">
        <v>270441.48499999999</v>
      </c>
      <c r="U144" s="363">
        <v>353750.88699999999</v>
      </c>
      <c r="V144" s="363">
        <v>1122397.3540000001</v>
      </c>
      <c r="W144" s="363">
        <v>526656.228</v>
      </c>
    </row>
    <row r="145" spans="2:23">
      <c r="B145" s="361" t="s">
        <v>583</v>
      </c>
      <c r="C145" s="363">
        <v>100302</v>
      </c>
      <c r="D145" s="363">
        <v>57075</v>
      </c>
      <c r="E145" s="363">
        <v>49923</v>
      </c>
      <c r="F145" s="363">
        <v>12396</v>
      </c>
      <c r="G145" s="363">
        <v>48527</v>
      </c>
      <c r="H145" s="363">
        <v>47969</v>
      </c>
      <c r="I145" s="363">
        <v>264427</v>
      </c>
      <c r="J145" s="363">
        <v>342594</v>
      </c>
      <c r="K145" s="363">
        <v>174722</v>
      </c>
      <c r="L145" s="363">
        <v>197755</v>
      </c>
      <c r="M145" s="363">
        <v>205828</v>
      </c>
      <c r="N145" s="363">
        <v>443364.33</v>
      </c>
      <c r="O145" s="364">
        <v>247323.497</v>
      </c>
      <c r="P145" s="363">
        <v>410239.43800000002</v>
      </c>
      <c r="Q145" s="364">
        <v>523874.47899999999</v>
      </c>
      <c r="R145" s="364">
        <v>327198.38400000002</v>
      </c>
      <c r="S145" s="364">
        <v>319494.43199999997</v>
      </c>
      <c r="T145" s="364">
        <v>513762.35800000001</v>
      </c>
      <c r="U145" s="363">
        <v>340963.26899999997</v>
      </c>
      <c r="V145" s="363">
        <v>242606.522</v>
      </c>
      <c r="W145" s="363">
        <v>199304.63800000001</v>
      </c>
    </row>
    <row r="146" spans="2:23">
      <c r="B146" s="361" t="s">
        <v>293</v>
      </c>
      <c r="C146" s="363">
        <v>201659</v>
      </c>
      <c r="D146" s="363">
        <v>117950</v>
      </c>
      <c r="E146" s="363">
        <v>87816</v>
      </c>
      <c r="F146" s="363">
        <v>158669</v>
      </c>
      <c r="G146" s="363">
        <v>170555</v>
      </c>
      <c r="H146" s="363">
        <v>207394</v>
      </c>
      <c r="I146" s="363">
        <v>273193</v>
      </c>
      <c r="J146" s="363">
        <v>443483</v>
      </c>
      <c r="K146" s="363">
        <v>564292</v>
      </c>
      <c r="L146" s="363">
        <v>637688</v>
      </c>
      <c r="M146" s="363">
        <v>194726</v>
      </c>
      <c r="N146" s="363">
        <v>426992.62800000003</v>
      </c>
      <c r="O146" s="364">
        <v>180178.61600000001</v>
      </c>
      <c r="P146" s="363">
        <v>367998.34100000001</v>
      </c>
      <c r="Q146" s="364">
        <v>653232.53700000001</v>
      </c>
      <c r="R146" s="364">
        <v>368816.413</v>
      </c>
      <c r="S146" s="364">
        <v>1072585.557</v>
      </c>
      <c r="T146" s="364">
        <v>312263.06900000002</v>
      </c>
      <c r="U146" s="363">
        <v>644790.27</v>
      </c>
      <c r="V146" s="363">
        <v>704736.06</v>
      </c>
      <c r="W146" s="363">
        <v>423555.951</v>
      </c>
    </row>
    <row r="147" spans="2:23">
      <c r="B147" s="361" t="s">
        <v>652</v>
      </c>
      <c r="C147" s="363">
        <v>120599</v>
      </c>
      <c r="D147" s="363">
        <v>180033</v>
      </c>
      <c r="E147" s="363">
        <v>111084</v>
      </c>
      <c r="F147" s="363">
        <v>379658</v>
      </c>
      <c r="G147" s="363">
        <v>136091</v>
      </c>
      <c r="H147" s="363">
        <v>182310</v>
      </c>
      <c r="I147" s="363">
        <v>145661</v>
      </c>
      <c r="J147" s="363">
        <v>760409</v>
      </c>
      <c r="K147" s="363">
        <v>512494</v>
      </c>
      <c r="L147" s="363">
        <v>378314</v>
      </c>
      <c r="M147" s="363">
        <v>304512</v>
      </c>
      <c r="N147" s="363">
        <v>530079.73300000001</v>
      </c>
      <c r="O147" s="364">
        <v>236610.20699999999</v>
      </c>
      <c r="P147" s="363">
        <v>195190.228</v>
      </c>
      <c r="Q147" s="364">
        <v>495608.39199999999</v>
      </c>
      <c r="R147" s="364">
        <v>338575.39899999998</v>
      </c>
      <c r="S147" s="364">
        <v>381250.38299999997</v>
      </c>
      <c r="T147" s="364">
        <v>407154.234</v>
      </c>
      <c r="U147" s="363">
        <v>838460.49899999995</v>
      </c>
      <c r="V147" s="363">
        <v>1070830.541</v>
      </c>
      <c r="W147" s="363">
        <v>1481174.1569999999</v>
      </c>
    </row>
    <row r="148" spans="2:23">
      <c r="B148" s="361" t="s">
        <v>294</v>
      </c>
      <c r="C148" s="362">
        <v>323448</v>
      </c>
      <c r="D148" s="362">
        <v>410775</v>
      </c>
      <c r="E148" s="362">
        <v>88480</v>
      </c>
      <c r="F148" s="362">
        <v>142435</v>
      </c>
      <c r="G148" s="362">
        <v>135093</v>
      </c>
      <c r="H148" s="362">
        <v>116340</v>
      </c>
      <c r="I148" s="362">
        <v>327527</v>
      </c>
      <c r="J148" s="363">
        <v>285845</v>
      </c>
      <c r="K148" s="363">
        <v>412339</v>
      </c>
      <c r="L148" s="363">
        <v>203868</v>
      </c>
      <c r="M148" s="363">
        <v>334069</v>
      </c>
      <c r="N148" s="363">
        <v>339765.125</v>
      </c>
      <c r="O148" s="364">
        <v>282947.39899999998</v>
      </c>
      <c r="P148" s="363">
        <v>617679.72100000002</v>
      </c>
      <c r="Q148" s="364">
        <v>597850.23300000001</v>
      </c>
      <c r="R148" s="364">
        <v>1142729.2960000001</v>
      </c>
      <c r="S148" s="364">
        <v>869105.82799999998</v>
      </c>
      <c r="T148" s="363">
        <v>1063720.0319999999</v>
      </c>
      <c r="U148" s="363">
        <v>645878.12399999995</v>
      </c>
      <c r="V148" s="363">
        <v>498413.39399999997</v>
      </c>
      <c r="W148" s="363">
        <v>954917.2</v>
      </c>
    </row>
    <row r="149" spans="2:23">
      <c r="B149" s="361" t="s">
        <v>701</v>
      </c>
      <c r="C149" s="363">
        <v>1261772</v>
      </c>
      <c r="D149" s="363">
        <v>1500130</v>
      </c>
      <c r="E149" s="363">
        <v>907382</v>
      </c>
      <c r="F149" s="363">
        <v>802455</v>
      </c>
      <c r="G149" s="363">
        <v>576417</v>
      </c>
      <c r="H149" s="363">
        <v>630325</v>
      </c>
      <c r="I149" s="363">
        <v>918435</v>
      </c>
      <c r="J149" s="363">
        <v>1530629</v>
      </c>
      <c r="K149" s="363">
        <v>1320791</v>
      </c>
      <c r="L149" s="363">
        <v>958022</v>
      </c>
      <c r="M149" s="363">
        <v>1069115</v>
      </c>
      <c r="N149" s="363">
        <v>707904.69900000002</v>
      </c>
      <c r="O149" s="364">
        <v>449855.33299999998</v>
      </c>
      <c r="P149" s="363">
        <v>1230304.1329999999</v>
      </c>
      <c r="Q149" s="364">
        <v>1541917.132</v>
      </c>
      <c r="R149" s="364">
        <v>1191869.284</v>
      </c>
      <c r="S149" s="364">
        <v>1475200.8049999999</v>
      </c>
      <c r="T149" s="363">
        <v>822079.93200000003</v>
      </c>
      <c r="U149" s="363">
        <v>1026144.806</v>
      </c>
      <c r="V149" s="363">
        <v>1037203.42</v>
      </c>
      <c r="W149" s="363">
        <v>1371543.831</v>
      </c>
    </row>
    <row r="150" spans="2:23">
      <c r="B150" s="361" t="s">
        <v>295</v>
      </c>
      <c r="C150" s="363">
        <v>420096</v>
      </c>
      <c r="D150" s="363">
        <v>378459</v>
      </c>
      <c r="E150" s="363">
        <v>401654</v>
      </c>
      <c r="F150" s="363">
        <v>877950</v>
      </c>
      <c r="G150" s="363">
        <v>740224</v>
      </c>
      <c r="H150" s="363">
        <v>1220180</v>
      </c>
      <c r="I150" s="363">
        <v>827683</v>
      </c>
      <c r="J150" s="363">
        <v>722283</v>
      </c>
      <c r="K150" s="363">
        <v>871750</v>
      </c>
      <c r="L150" s="363">
        <v>874099</v>
      </c>
      <c r="M150" s="363">
        <v>581115</v>
      </c>
      <c r="N150" s="363">
        <v>1334391.871</v>
      </c>
      <c r="O150" s="364">
        <v>988350.73499999999</v>
      </c>
      <c r="P150" s="363">
        <v>1524145.047</v>
      </c>
      <c r="Q150" s="364">
        <v>490841.01400000002</v>
      </c>
      <c r="R150" s="364">
        <v>2511172.824</v>
      </c>
      <c r="S150" s="364">
        <v>2356755.5440000002</v>
      </c>
      <c r="T150" s="363">
        <v>866544.804</v>
      </c>
      <c r="U150" s="363">
        <v>2190840.7200000002</v>
      </c>
      <c r="V150" s="363">
        <v>1424026.301</v>
      </c>
      <c r="W150" s="363">
        <v>1805905.325</v>
      </c>
    </row>
    <row r="151" spans="2:23">
      <c r="B151" s="361" t="s">
        <v>296</v>
      </c>
      <c r="C151" s="363">
        <v>175128</v>
      </c>
      <c r="D151" s="363">
        <v>66541</v>
      </c>
      <c r="E151" s="363">
        <v>155403</v>
      </c>
      <c r="F151" s="363">
        <v>260215</v>
      </c>
      <c r="G151" s="363">
        <v>133906</v>
      </c>
      <c r="H151" s="363">
        <v>223651</v>
      </c>
      <c r="I151" s="363">
        <v>188508</v>
      </c>
      <c r="J151" s="363">
        <v>227627</v>
      </c>
      <c r="K151" s="363">
        <v>175272</v>
      </c>
      <c r="L151" s="363">
        <v>129901</v>
      </c>
      <c r="M151" s="363">
        <v>44450</v>
      </c>
      <c r="N151" s="363">
        <v>293059.24699999997</v>
      </c>
      <c r="O151" s="364">
        <v>483605.41</v>
      </c>
      <c r="P151" s="363">
        <v>814390.11499999999</v>
      </c>
      <c r="Q151" s="364">
        <v>1257468.7960000001</v>
      </c>
      <c r="R151" s="364">
        <v>1442308.4140000001</v>
      </c>
      <c r="S151" s="364">
        <v>1477132.19</v>
      </c>
      <c r="T151" s="363">
        <v>2172265.5290000001</v>
      </c>
      <c r="U151" s="363">
        <v>2663509.446</v>
      </c>
      <c r="V151" s="363">
        <v>3987926.0550000002</v>
      </c>
      <c r="W151" s="363">
        <v>4627545.0070000002</v>
      </c>
    </row>
    <row r="152" spans="2:23">
      <c r="B152" s="361" t="s">
        <v>697</v>
      </c>
      <c r="C152" s="363">
        <v>229800</v>
      </c>
      <c r="D152" s="363">
        <v>142977</v>
      </c>
      <c r="E152" s="363">
        <v>474840</v>
      </c>
      <c r="F152" s="363">
        <v>463141</v>
      </c>
      <c r="G152" s="363">
        <v>513333</v>
      </c>
      <c r="H152" s="363">
        <v>851041</v>
      </c>
      <c r="I152" s="363">
        <v>678186</v>
      </c>
      <c r="J152" s="363">
        <v>437297</v>
      </c>
      <c r="K152" s="363">
        <v>625645</v>
      </c>
      <c r="L152" s="363">
        <v>279279</v>
      </c>
      <c r="M152" s="363">
        <v>1021575</v>
      </c>
      <c r="N152" s="363">
        <v>1427798.7760000001</v>
      </c>
      <c r="O152" s="364">
        <v>850055.78799999994</v>
      </c>
      <c r="P152" s="363">
        <v>2285412.0019999999</v>
      </c>
      <c r="Q152" s="364">
        <v>1932904.6040000001</v>
      </c>
      <c r="R152" s="364">
        <v>1189385.0260000001</v>
      </c>
      <c r="S152" s="364">
        <v>2219654.36</v>
      </c>
      <c r="T152" s="364">
        <v>977875.576</v>
      </c>
      <c r="U152" s="363">
        <v>923474.89199999999</v>
      </c>
      <c r="V152" s="363">
        <v>812006.05099999998</v>
      </c>
      <c r="W152" s="363">
        <v>0</v>
      </c>
    </row>
    <row r="153" spans="2:23">
      <c r="B153" s="361" t="s">
        <v>297</v>
      </c>
      <c r="C153" s="362">
        <v>2116815</v>
      </c>
      <c r="D153" s="362">
        <v>2088356</v>
      </c>
      <c r="E153" s="362">
        <v>2010342</v>
      </c>
      <c r="F153" s="362">
        <v>1504787</v>
      </c>
      <c r="G153" s="362">
        <v>958697</v>
      </c>
      <c r="H153" s="362">
        <v>1398997</v>
      </c>
      <c r="I153" s="362">
        <v>1641221</v>
      </c>
      <c r="J153" s="363">
        <v>874768</v>
      </c>
      <c r="K153" s="363">
        <v>1237728</v>
      </c>
      <c r="L153" s="363">
        <v>1067159</v>
      </c>
      <c r="M153" s="363">
        <v>2278149</v>
      </c>
      <c r="N153" s="363">
        <v>2888618.5750000002</v>
      </c>
      <c r="O153" s="364">
        <v>3128092.0079999999</v>
      </c>
      <c r="P153" s="363">
        <v>1348590.094</v>
      </c>
      <c r="Q153" s="364">
        <v>3358777.5260000001</v>
      </c>
      <c r="R153" s="364">
        <v>2549478.5090000001</v>
      </c>
      <c r="S153" s="364">
        <v>2798161.2310000001</v>
      </c>
      <c r="T153" s="363">
        <v>3341573.554</v>
      </c>
      <c r="U153" s="363">
        <v>2701155.557</v>
      </c>
      <c r="V153" s="363">
        <v>5751776.7400000002</v>
      </c>
      <c r="W153" s="363">
        <v>6073484.7259999998</v>
      </c>
    </row>
    <row r="154" spans="2:23">
      <c r="B154" s="361" t="s">
        <v>298</v>
      </c>
      <c r="C154" s="363">
        <v>690620</v>
      </c>
      <c r="D154" s="363">
        <v>131685</v>
      </c>
      <c r="E154" s="363">
        <v>768724</v>
      </c>
      <c r="F154" s="363">
        <v>337201</v>
      </c>
      <c r="G154" s="363">
        <v>95835</v>
      </c>
      <c r="H154" s="363">
        <v>135464</v>
      </c>
      <c r="I154" s="363">
        <v>113602</v>
      </c>
      <c r="J154" s="363">
        <v>405827</v>
      </c>
      <c r="K154" s="363">
        <v>293002</v>
      </c>
      <c r="L154" s="363">
        <v>313174</v>
      </c>
      <c r="M154" s="363">
        <v>255256</v>
      </c>
      <c r="N154" s="363">
        <v>461280.09299999999</v>
      </c>
      <c r="O154" s="364">
        <v>347955.65100000001</v>
      </c>
      <c r="P154" s="363">
        <v>310730.88400000002</v>
      </c>
      <c r="Q154" s="364">
        <v>620355.00699999998</v>
      </c>
      <c r="R154" s="364">
        <v>750837.48499999999</v>
      </c>
      <c r="S154" s="364">
        <v>991826.22</v>
      </c>
      <c r="T154" s="363">
        <v>891913.59400000004</v>
      </c>
      <c r="U154" s="363">
        <v>826206.83700000006</v>
      </c>
      <c r="V154" s="363">
        <v>697407.15899999999</v>
      </c>
      <c r="W154" s="363">
        <v>1271375.797</v>
      </c>
    </row>
    <row r="155" spans="2:23">
      <c r="B155" s="361" t="s">
        <v>651</v>
      </c>
      <c r="C155" s="363">
        <v>1436027</v>
      </c>
      <c r="D155" s="363">
        <v>1248053</v>
      </c>
      <c r="E155" s="363">
        <v>1213904</v>
      </c>
      <c r="F155" s="363">
        <v>781560</v>
      </c>
      <c r="G155" s="363">
        <v>467269</v>
      </c>
      <c r="H155" s="363">
        <v>418686</v>
      </c>
      <c r="I155" s="363">
        <v>492071</v>
      </c>
      <c r="J155" s="363">
        <v>248131</v>
      </c>
      <c r="K155" s="363">
        <v>1442268</v>
      </c>
      <c r="L155" s="363">
        <v>1279735</v>
      </c>
      <c r="M155" s="363">
        <v>1144843</v>
      </c>
      <c r="N155" s="363">
        <v>1892577.0160000001</v>
      </c>
      <c r="O155" s="364">
        <v>1066712.3740000001</v>
      </c>
      <c r="P155" s="363">
        <v>956927.78500000003</v>
      </c>
      <c r="Q155" s="364">
        <v>1107179.19</v>
      </c>
      <c r="R155" s="364">
        <v>1268052.469</v>
      </c>
      <c r="S155" s="364">
        <v>1291538.906</v>
      </c>
      <c r="T155" s="363">
        <v>1127826.862</v>
      </c>
      <c r="U155" s="363">
        <v>750071.33900000004</v>
      </c>
      <c r="V155" s="363">
        <v>847526.84499999997</v>
      </c>
      <c r="W155" s="363">
        <v>686853.96400000004</v>
      </c>
    </row>
    <row r="156" spans="2:23">
      <c r="B156" s="361" t="s">
        <v>299</v>
      </c>
      <c r="C156" s="363">
        <v>54857</v>
      </c>
      <c r="D156" s="363">
        <v>112013</v>
      </c>
      <c r="E156" s="363">
        <v>96914</v>
      </c>
      <c r="F156" s="363">
        <v>94553</v>
      </c>
      <c r="G156" s="363">
        <v>68839</v>
      </c>
      <c r="H156" s="363">
        <v>204702</v>
      </c>
      <c r="I156" s="363">
        <v>294512</v>
      </c>
      <c r="J156" s="363">
        <v>411166</v>
      </c>
      <c r="K156" s="363">
        <v>782222</v>
      </c>
      <c r="L156" s="363">
        <v>403482</v>
      </c>
      <c r="M156" s="363">
        <v>186903</v>
      </c>
      <c r="N156" s="363">
        <v>207253.06700000001</v>
      </c>
      <c r="O156" s="364">
        <v>115995.454</v>
      </c>
      <c r="P156" s="363">
        <v>222647.709</v>
      </c>
      <c r="Q156" s="364">
        <v>483409.78399999999</v>
      </c>
      <c r="R156" s="364">
        <v>191962.01300000001</v>
      </c>
      <c r="S156" s="364">
        <v>371202.03899999999</v>
      </c>
      <c r="T156" s="363">
        <v>182786.57699999999</v>
      </c>
      <c r="U156" s="363">
        <v>261072.041</v>
      </c>
      <c r="V156" s="363">
        <v>464674.81800000003</v>
      </c>
      <c r="W156" s="363">
        <v>339366.97899999999</v>
      </c>
    </row>
    <row r="157" spans="2:23">
      <c r="B157" s="361" t="s">
        <v>300</v>
      </c>
      <c r="C157" s="362">
        <v>256675</v>
      </c>
      <c r="D157" s="362">
        <v>158365</v>
      </c>
      <c r="E157" s="362">
        <v>118342</v>
      </c>
      <c r="F157" s="362">
        <v>108265</v>
      </c>
      <c r="G157" s="362">
        <v>43474</v>
      </c>
      <c r="H157" s="362">
        <v>139681</v>
      </c>
      <c r="I157" s="362">
        <v>185501</v>
      </c>
      <c r="J157" s="363">
        <v>181474</v>
      </c>
      <c r="K157" s="363">
        <v>837360</v>
      </c>
      <c r="L157" s="363">
        <v>1186798</v>
      </c>
      <c r="M157" s="363">
        <v>1054958</v>
      </c>
      <c r="N157" s="363">
        <v>1738205.2050000001</v>
      </c>
      <c r="O157" s="364">
        <v>1882093.6640000001</v>
      </c>
      <c r="P157" s="363">
        <v>1837164.831</v>
      </c>
      <c r="Q157" s="364">
        <v>2411225.926</v>
      </c>
      <c r="R157" s="364">
        <v>2735634.46</v>
      </c>
      <c r="S157" s="364">
        <v>2292538.89</v>
      </c>
      <c r="T157" s="363">
        <v>4141384.2250000001</v>
      </c>
      <c r="U157" s="363">
        <v>8571442.5559999999</v>
      </c>
      <c r="V157" s="363">
        <v>2061227.2309999999</v>
      </c>
      <c r="W157" s="363">
        <v>4919900.0190000003</v>
      </c>
    </row>
    <row r="158" spans="2:23">
      <c r="B158" s="361" t="s">
        <v>700</v>
      </c>
      <c r="C158" s="363">
        <v>3023289</v>
      </c>
      <c r="D158" s="363">
        <v>4725408</v>
      </c>
      <c r="E158" s="363">
        <v>2463712</v>
      </c>
      <c r="F158" s="363">
        <v>1456978</v>
      </c>
      <c r="G158" s="363">
        <v>2329531</v>
      </c>
      <c r="H158" s="363">
        <v>1613034</v>
      </c>
      <c r="I158" s="363">
        <v>4641414</v>
      </c>
      <c r="J158" s="363">
        <v>6237879</v>
      </c>
      <c r="K158" s="363">
        <v>3015715</v>
      </c>
      <c r="L158" s="363">
        <v>1583770</v>
      </c>
      <c r="M158" s="363">
        <v>1697362</v>
      </c>
      <c r="N158" s="363">
        <v>2137538.1209999998</v>
      </c>
      <c r="O158" s="364">
        <v>1823637.9639999999</v>
      </c>
      <c r="P158" s="363">
        <v>1403194.987</v>
      </c>
      <c r="Q158" s="364">
        <v>2146304.068</v>
      </c>
      <c r="R158" s="364">
        <v>1704412.12</v>
      </c>
      <c r="S158" s="364">
        <v>1169032.0020000001</v>
      </c>
      <c r="T158" s="363">
        <v>1223495.699</v>
      </c>
      <c r="U158" s="363">
        <v>1929837.8359999999</v>
      </c>
      <c r="V158" s="363">
        <v>934854.98300000001</v>
      </c>
      <c r="W158" s="363">
        <v>663977.77300000004</v>
      </c>
    </row>
    <row r="159" spans="2:23">
      <c r="B159" s="361" t="s">
        <v>301</v>
      </c>
      <c r="C159" s="363">
        <v>779053</v>
      </c>
      <c r="D159" s="363">
        <v>511938</v>
      </c>
      <c r="E159" s="363">
        <v>500139</v>
      </c>
      <c r="F159" s="363">
        <v>591557</v>
      </c>
      <c r="G159" s="363">
        <v>1074716</v>
      </c>
      <c r="H159" s="363">
        <v>1793188</v>
      </c>
      <c r="I159" s="363">
        <v>972041</v>
      </c>
      <c r="J159" s="363">
        <v>1004120</v>
      </c>
      <c r="K159" s="363">
        <v>338131</v>
      </c>
      <c r="L159" s="363">
        <v>1025889</v>
      </c>
      <c r="M159" s="363">
        <v>1061811</v>
      </c>
      <c r="N159" s="363">
        <v>951740.36699999997</v>
      </c>
      <c r="O159" s="364">
        <v>2630675.6850000001</v>
      </c>
      <c r="P159" s="363">
        <v>583713.43700000003</v>
      </c>
      <c r="Q159" s="364">
        <v>3633688.25</v>
      </c>
      <c r="R159" s="364">
        <v>3632195.3640000001</v>
      </c>
      <c r="S159" s="364">
        <v>3372595.1889999998</v>
      </c>
      <c r="T159" s="363">
        <v>734869.04099999997</v>
      </c>
      <c r="U159" s="363">
        <v>602274.47499999998</v>
      </c>
      <c r="V159" s="363">
        <v>1833159.4380000001</v>
      </c>
      <c r="W159" s="363">
        <v>1454725.9040000001</v>
      </c>
    </row>
    <row r="160" spans="2:23">
      <c r="B160" s="361" t="s">
        <v>302</v>
      </c>
      <c r="C160" s="363">
        <v>4882593</v>
      </c>
      <c r="D160" s="363">
        <v>7068569</v>
      </c>
      <c r="E160" s="363">
        <v>6279377</v>
      </c>
      <c r="F160" s="363">
        <v>5223440</v>
      </c>
      <c r="G160" s="363">
        <v>4176318</v>
      </c>
      <c r="H160" s="363">
        <v>9485988</v>
      </c>
      <c r="I160" s="363">
        <v>9759042</v>
      </c>
      <c r="J160" s="363">
        <v>5303544</v>
      </c>
      <c r="K160" s="363">
        <v>2047134</v>
      </c>
      <c r="L160" s="363">
        <v>1350541</v>
      </c>
      <c r="M160" s="363">
        <v>4162332</v>
      </c>
      <c r="N160" s="363">
        <v>6770959.0300000003</v>
      </c>
      <c r="O160" s="364">
        <v>4069554.673</v>
      </c>
      <c r="P160" s="363">
        <v>3514374.2069999999</v>
      </c>
      <c r="Q160" s="364">
        <v>10216052.458000001</v>
      </c>
      <c r="R160" s="364">
        <v>8208800.2910000002</v>
      </c>
      <c r="S160" s="364">
        <v>5323901.4009999996</v>
      </c>
      <c r="T160" s="363">
        <v>7446848.8880000003</v>
      </c>
      <c r="U160" s="363">
        <v>5026886.2249999996</v>
      </c>
      <c r="V160" s="363">
        <v>4320394.0369999995</v>
      </c>
      <c r="W160" s="363">
        <v>3111409.5359999998</v>
      </c>
    </row>
    <row r="161" spans="2:23">
      <c r="B161" s="361" t="s">
        <v>303</v>
      </c>
      <c r="C161" s="362">
        <v>289387</v>
      </c>
      <c r="D161" s="362">
        <v>526708</v>
      </c>
      <c r="E161" s="362">
        <v>582589</v>
      </c>
      <c r="F161" s="362">
        <v>387304</v>
      </c>
      <c r="G161" s="362">
        <v>570784</v>
      </c>
      <c r="H161" s="362">
        <v>631143</v>
      </c>
      <c r="I161" s="362">
        <v>1250237</v>
      </c>
      <c r="J161" s="363">
        <v>701887</v>
      </c>
      <c r="K161" s="363">
        <v>594622</v>
      </c>
      <c r="L161" s="363">
        <v>808821</v>
      </c>
      <c r="M161" s="363">
        <v>687137</v>
      </c>
      <c r="N161" s="363">
        <v>1087138.8589999999</v>
      </c>
      <c r="O161" s="364">
        <v>592338.00899999996</v>
      </c>
      <c r="P161" s="363">
        <v>719762.69700000004</v>
      </c>
      <c r="Q161" s="364">
        <v>998725.14300000004</v>
      </c>
      <c r="R161" s="364">
        <v>1370785.4310000001</v>
      </c>
      <c r="S161" s="364">
        <v>2775567.0279999999</v>
      </c>
      <c r="T161" s="363">
        <v>2429813.432</v>
      </c>
      <c r="U161" s="363">
        <v>2894923.5720000002</v>
      </c>
      <c r="V161" s="363">
        <v>2643570.3650000002</v>
      </c>
      <c r="W161" s="363">
        <v>3146806.0430000001</v>
      </c>
    </row>
    <row r="162" spans="2:23">
      <c r="B162" s="361"/>
      <c r="C162" s="363"/>
      <c r="D162" s="363"/>
      <c r="E162" s="363"/>
      <c r="F162" s="363"/>
      <c r="G162" s="363"/>
      <c r="H162" s="363"/>
      <c r="I162" s="363"/>
      <c r="J162" s="363"/>
      <c r="K162" s="363"/>
      <c r="L162" s="363"/>
      <c r="M162" s="363"/>
      <c r="N162" s="363"/>
      <c r="O162" s="364"/>
      <c r="P162" s="363"/>
      <c r="Q162" s="364"/>
      <c r="R162" s="364"/>
      <c r="S162" s="364"/>
      <c r="T162" s="363"/>
    </row>
    <row r="163" spans="2:23">
      <c r="B163" s="368" t="s">
        <v>3</v>
      </c>
      <c r="C163" s="369">
        <f t="shared" ref="C163:N163" si="15">SUM(C124:C161)</f>
        <v>23223756</v>
      </c>
      <c r="D163" s="369">
        <f t="shared" si="15"/>
        <v>26541006</v>
      </c>
      <c r="E163" s="369">
        <f t="shared" si="15"/>
        <v>21274664</v>
      </c>
      <c r="F163" s="369">
        <f t="shared" si="15"/>
        <v>19581711</v>
      </c>
      <c r="G163" s="369">
        <f t="shared" si="15"/>
        <v>19126170</v>
      </c>
      <c r="H163" s="369">
        <f t="shared" si="15"/>
        <v>27803262</v>
      </c>
      <c r="I163" s="369">
        <f t="shared" si="15"/>
        <v>31907925</v>
      </c>
      <c r="J163" s="369">
        <f t="shared" si="15"/>
        <v>29727074</v>
      </c>
      <c r="K163" s="369">
        <f t="shared" si="15"/>
        <v>27465698</v>
      </c>
      <c r="L163" s="369">
        <f t="shared" si="15"/>
        <v>22445531</v>
      </c>
      <c r="M163" s="369">
        <f t="shared" si="15"/>
        <v>26785414</v>
      </c>
      <c r="N163" s="369">
        <f t="shared" si="15"/>
        <v>33808868.921999998</v>
      </c>
      <c r="O163" s="369">
        <f t="shared" ref="O163:U163" si="16">SUM(O124:O161)</f>
        <v>33466114.799000002</v>
      </c>
      <c r="P163" s="369">
        <f t="shared" si="16"/>
        <v>30471543.592999995</v>
      </c>
      <c r="Q163" s="369">
        <f t="shared" si="16"/>
        <v>49204701.491999991</v>
      </c>
      <c r="R163" s="369">
        <f t="shared" si="16"/>
        <v>49228111.086000003</v>
      </c>
      <c r="S163" s="369">
        <f t="shared" si="16"/>
        <v>51751140.682999998</v>
      </c>
      <c r="T163" s="369">
        <f t="shared" si="16"/>
        <v>52568434.010000005</v>
      </c>
      <c r="U163" s="369">
        <f t="shared" si="16"/>
        <v>57869779.327</v>
      </c>
      <c r="V163" s="369">
        <f t="shared" ref="V163:W163" si="17">SUM(V124:V161)</f>
        <v>54203742.846000016</v>
      </c>
      <c r="W163" s="376">
        <f t="shared" si="17"/>
        <v>58787995.627999991</v>
      </c>
    </row>
    <row r="164" spans="2:23">
      <c r="B164" s="213" t="s">
        <v>686</v>
      </c>
    </row>
    <row r="165" spans="2:23">
      <c r="B165" s="225" t="s">
        <v>702</v>
      </c>
    </row>
    <row r="166" spans="2:23">
      <c r="B166" s="225" t="s">
        <v>703</v>
      </c>
    </row>
    <row r="167" spans="2:23">
      <c r="B167" s="213"/>
    </row>
    <row r="168" spans="2:23">
      <c r="B168" s="213"/>
    </row>
    <row r="169" spans="2:23">
      <c r="B169" s="289"/>
    </row>
    <row r="171" spans="2:23">
      <c r="B171" s="212" t="s">
        <v>45</v>
      </c>
      <c r="C171" s="212"/>
      <c r="D171" s="217"/>
      <c r="E171" s="217"/>
      <c r="F171" s="217"/>
      <c r="G171" s="217"/>
      <c r="H171" s="217"/>
      <c r="I171" s="217"/>
      <c r="J171" s="249"/>
      <c r="K171" s="249"/>
    </row>
    <row r="172" spans="2:23">
      <c r="B172" s="296" t="s">
        <v>218</v>
      </c>
      <c r="C172" s="296"/>
      <c r="D172" s="277"/>
      <c r="E172" s="277"/>
      <c r="F172" s="217"/>
      <c r="G172" s="217"/>
      <c r="H172" s="217"/>
      <c r="I172" s="217"/>
      <c r="J172" s="249"/>
      <c r="K172" s="249"/>
    </row>
    <row r="173" spans="2:23">
      <c r="B173" s="371" t="s">
        <v>234</v>
      </c>
      <c r="C173" s="371"/>
      <c r="D173" s="372"/>
      <c r="E173" s="370"/>
      <c r="F173" s="217"/>
      <c r="G173" s="217"/>
      <c r="H173" s="217"/>
      <c r="I173" s="217"/>
      <c r="J173" s="249"/>
      <c r="K173" s="249"/>
    </row>
    <row r="174" spans="2:23">
      <c r="B174" s="211" t="s">
        <v>2</v>
      </c>
      <c r="C174" s="211"/>
      <c r="D174" s="217"/>
      <c r="E174" s="217"/>
      <c r="F174" s="217"/>
      <c r="G174" s="217"/>
      <c r="H174" s="217"/>
      <c r="I174" s="217"/>
      <c r="J174" s="249"/>
      <c r="K174" s="249"/>
      <c r="M174" s="249"/>
      <c r="N174" s="252"/>
      <c r="O174" s="433" t="s">
        <v>185</v>
      </c>
      <c r="P174" s="252"/>
    </row>
    <row r="175" spans="2:23">
      <c r="B175" s="211"/>
      <c r="C175" s="211"/>
      <c r="D175" s="217"/>
      <c r="E175" s="217"/>
      <c r="F175" s="217"/>
      <c r="G175" s="217"/>
      <c r="H175" s="217"/>
      <c r="I175" s="217"/>
      <c r="J175" s="249"/>
      <c r="K175" s="249"/>
    </row>
    <row r="176" spans="2:23">
      <c r="B176" s="366" t="s">
        <v>217</v>
      </c>
      <c r="C176" s="367">
        <v>2001</v>
      </c>
      <c r="D176" s="367">
        <v>2002</v>
      </c>
      <c r="E176" s="367">
        <v>2003</v>
      </c>
      <c r="F176" s="367">
        <v>2004</v>
      </c>
      <c r="G176" s="367">
        <v>2005</v>
      </c>
      <c r="H176" s="367">
        <v>2006</v>
      </c>
      <c r="I176" s="367">
        <v>2007</v>
      </c>
      <c r="J176" s="367">
        <v>2008</v>
      </c>
      <c r="K176" s="367">
        <v>2009</v>
      </c>
      <c r="L176" s="367">
        <v>2010</v>
      </c>
      <c r="M176" s="367">
        <v>2011</v>
      </c>
      <c r="N176" s="367">
        <v>2012</v>
      </c>
      <c r="O176" s="367">
        <v>2013</v>
      </c>
      <c r="P176" s="367">
        <v>2014</v>
      </c>
      <c r="Q176" s="367">
        <v>2015</v>
      </c>
      <c r="R176" s="367">
        <v>2016</v>
      </c>
      <c r="S176" s="367">
        <v>2017</v>
      </c>
      <c r="T176" s="367">
        <v>2018</v>
      </c>
      <c r="U176" s="367">
        <v>2019</v>
      </c>
      <c r="V176" s="367">
        <v>2020</v>
      </c>
      <c r="W176" s="375">
        <v>2021</v>
      </c>
    </row>
    <row r="177" spans="2:23">
      <c r="B177" s="361" t="s">
        <v>653</v>
      </c>
      <c r="C177" s="363">
        <v>22406</v>
      </c>
      <c r="D177" s="363">
        <v>18367</v>
      </c>
      <c r="E177" s="363">
        <v>54761</v>
      </c>
      <c r="F177" s="363">
        <v>39609</v>
      </c>
      <c r="G177" s="363">
        <v>35797</v>
      </c>
      <c r="H177" s="363">
        <v>69728</v>
      </c>
      <c r="I177" s="363">
        <v>73336</v>
      </c>
      <c r="J177" s="363">
        <v>286712</v>
      </c>
      <c r="K177" s="363">
        <v>206943</v>
      </c>
      <c r="L177" s="363">
        <v>226976</v>
      </c>
      <c r="M177" s="363">
        <v>169315</v>
      </c>
      <c r="N177" s="363">
        <v>5715.8620000000001</v>
      </c>
      <c r="O177" s="364">
        <v>61123.097000000002</v>
      </c>
      <c r="P177" s="363">
        <v>61923.165000000001</v>
      </c>
      <c r="Q177" s="364">
        <v>44273.468000000001</v>
      </c>
      <c r="R177" s="364">
        <v>196739.75899999999</v>
      </c>
      <c r="S177" s="364">
        <v>63167.968999999997</v>
      </c>
      <c r="T177" s="363">
        <v>179209.71100000001</v>
      </c>
      <c r="U177" s="363">
        <v>356444.81099999999</v>
      </c>
      <c r="V177" s="363">
        <v>753018.36699999997</v>
      </c>
      <c r="W177" s="363">
        <v>0</v>
      </c>
    </row>
    <row r="178" spans="2:23">
      <c r="B178" s="361" t="s">
        <v>304</v>
      </c>
      <c r="C178" s="363">
        <v>318470</v>
      </c>
      <c r="D178" s="363">
        <v>613151</v>
      </c>
      <c r="E178" s="363">
        <v>284620</v>
      </c>
      <c r="F178" s="363">
        <v>361975</v>
      </c>
      <c r="G178" s="363">
        <v>320520</v>
      </c>
      <c r="H178" s="363">
        <v>374399</v>
      </c>
      <c r="I178" s="363">
        <v>409696</v>
      </c>
      <c r="J178" s="363">
        <v>811200</v>
      </c>
      <c r="K178" s="363">
        <v>977177</v>
      </c>
      <c r="L178" s="363">
        <v>905103</v>
      </c>
      <c r="M178" s="363">
        <v>620456</v>
      </c>
      <c r="N178" s="363">
        <v>1032234.818</v>
      </c>
      <c r="O178" s="364">
        <v>1018861.812</v>
      </c>
      <c r="P178" s="363">
        <v>720974.23600000003</v>
      </c>
      <c r="Q178" s="364">
        <v>438597.054</v>
      </c>
      <c r="R178" s="364">
        <v>932910.76599999995</v>
      </c>
      <c r="S178" s="364">
        <v>673924.2</v>
      </c>
      <c r="T178" s="363">
        <v>564021.05099999998</v>
      </c>
      <c r="U178" s="363">
        <v>283474.82900000003</v>
      </c>
      <c r="V178" s="363">
        <v>541915.36499999999</v>
      </c>
      <c r="W178" s="363">
        <v>258485.41099999999</v>
      </c>
    </row>
    <row r="179" spans="2:23">
      <c r="B179" s="361" t="s">
        <v>704</v>
      </c>
      <c r="C179" s="363">
        <v>867088</v>
      </c>
      <c r="D179" s="363">
        <v>268307</v>
      </c>
      <c r="E179" s="363">
        <v>790563</v>
      </c>
      <c r="F179" s="363">
        <v>362238</v>
      </c>
      <c r="G179" s="363">
        <v>469555</v>
      </c>
      <c r="H179" s="363">
        <v>321842</v>
      </c>
      <c r="I179" s="363">
        <v>455131</v>
      </c>
      <c r="J179" s="363">
        <v>440784</v>
      </c>
      <c r="K179" s="363">
        <v>314366</v>
      </c>
      <c r="L179" s="363">
        <v>453902</v>
      </c>
      <c r="M179" s="363">
        <v>295814</v>
      </c>
      <c r="N179" s="363">
        <v>179445.58499999999</v>
      </c>
      <c r="O179" s="364">
        <v>131571.67300000001</v>
      </c>
      <c r="P179" s="363">
        <v>303699.15500000003</v>
      </c>
      <c r="Q179" s="364">
        <v>435421.00599999999</v>
      </c>
      <c r="R179" s="364">
        <v>630042.13899999997</v>
      </c>
      <c r="S179" s="364">
        <v>579269.39599999995</v>
      </c>
      <c r="T179" s="363">
        <v>448943.62599999999</v>
      </c>
      <c r="U179" s="363">
        <v>194557.80799999999</v>
      </c>
      <c r="V179" s="363">
        <v>175109.34400000001</v>
      </c>
      <c r="W179" s="363">
        <v>346292.94400000002</v>
      </c>
    </row>
    <row r="180" spans="2:23">
      <c r="B180" s="361" t="s">
        <v>305</v>
      </c>
      <c r="C180" s="363">
        <v>798398</v>
      </c>
      <c r="D180" s="363">
        <v>1399671</v>
      </c>
      <c r="E180" s="363">
        <v>620075</v>
      </c>
      <c r="F180" s="363">
        <v>665618</v>
      </c>
      <c r="G180" s="363">
        <v>526199</v>
      </c>
      <c r="H180" s="363">
        <v>503030</v>
      </c>
      <c r="I180" s="363">
        <v>857665</v>
      </c>
      <c r="J180" s="363">
        <v>1885553</v>
      </c>
      <c r="K180" s="363">
        <v>1270819</v>
      </c>
      <c r="L180" s="363">
        <v>771476</v>
      </c>
      <c r="M180" s="363">
        <v>1141038</v>
      </c>
      <c r="N180" s="363">
        <v>1420210.331</v>
      </c>
      <c r="O180" s="364">
        <v>544896.54500000004</v>
      </c>
      <c r="P180" s="363">
        <v>824016.21200000006</v>
      </c>
      <c r="Q180" s="364">
        <v>1074357.4129999999</v>
      </c>
      <c r="R180" s="364">
        <v>1448733.6880000001</v>
      </c>
      <c r="S180" s="364">
        <v>1131318.3999999999</v>
      </c>
      <c r="T180" s="363">
        <v>952211.10199999996</v>
      </c>
      <c r="U180" s="363">
        <v>1295898.6540000001</v>
      </c>
      <c r="V180" s="363">
        <v>847817.52899999998</v>
      </c>
      <c r="W180" s="363">
        <v>1401312.7309999999</v>
      </c>
    </row>
    <row r="181" spans="2:23">
      <c r="B181" s="361" t="s">
        <v>706</v>
      </c>
      <c r="C181" s="362">
        <v>1017369</v>
      </c>
      <c r="D181" s="362">
        <v>668757</v>
      </c>
      <c r="E181" s="362">
        <v>803732</v>
      </c>
      <c r="F181" s="362">
        <v>2467368</v>
      </c>
      <c r="G181" s="362">
        <v>753116</v>
      </c>
      <c r="H181" s="362">
        <v>1371027</v>
      </c>
      <c r="I181" s="362">
        <v>1234437</v>
      </c>
      <c r="J181" s="363">
        <v>506509</v>
      </c>
      <c r="K181" s="363">
        <v>1436567</v>
      </c>
      <c r="L181" s="363">
        <v>1489231</v>
      </c>
      <c r="M181" s="363">
        <v>1129965</v>
      </c>
      <c r="N181" s="363">
        <v>1143713.9509999999</v>
      </c>
      <c r="O181" s="364">
        <v>610174.99199999997</v>
      </c>
      <c r="P181" s="363">
        <v>550099.92500000005</v>
      </c>
      <c r="Q181" s="364">
        <v>337007.91800000001</v>
      </c>
      <c r="R181" s="364">
        <v>441006.10200000001</v>
      </c>
      <c r="S181" s="364">
        <v>173236.821</v>
      </c>
      <c r="T181" s="363">
        <v>282083.50699999998</v>
      </c>
      <c r="U181" s="363">
        <v>595023.63500000001</v>
      </c>
      <c r="V181" s="363">
        <v>632002.64099999995</v>
      </c>
      <c r="W181" s="363">
        <v>526481.33600000001</v>
      </c>
    </row>
    <row r="182" spans="2:23">
      <c r="B182" s="361" t="s">
        <v>306</v>
      </c>
      <c r="C182" s="363">
        <v>2117062</v>
      </c>
      <c r="D182" s="363">
        <v>1660718</v>
      </c>
      <c r="E182" s="363">
        <v>631107</v>
      </c>
      <c r="F182" s="363">
        <v>978557</v>
      </c>
      <c r="G182" s="363">
        <v>1121926</v>
      </c>
      <c r="H182" s="363">
        <v>1591237</v>
      </c>
      <c r="I182" s="363">
        <v>2163024</v>
      </c>
      <c r="J182" s="363">
        <v>2376526</v>
      </c>
      <c r="K182" s="363">
        <v>714105</v>
      </c>
      <c r="L182" s="363">
        <v>716560</v>
      </c>
      <c r="M182" s="363">
        <v>1802914</v>
      </c>
      <c r="N182" s="363">
        <v>1847006.773</v>
      </c>
      <c r="O182" s="364">
        <v>1041012.7439999999</v>
      </c>
      <c r="P182" s="363">
        <v>1687556.4029999999</v>
      </c>
      <c r="Q182" s="364">
        <v>1116655.69</v>
      </c>
      <c r="R182" s="364">
        <v>4221923.7560000001</v>
      </c>
      <c r="S182" s="364">
        <v>1844735.7579999999</v>
      </c>
      <c r="T182" s="363">
        <v>1967963.6470000001</v>
      </c>
      <c r="U182" s="363">
        <v>2204142.8930000002</v>
      </c>
      <c r="V182" s="363">
        <v>1441602.7239999999</v>
      </c>
      <c r="W182" s="363">
        <v>1564516.5759999999</v>
      </c>
    </row>
    <row r="183" spans="2:23">
      <c r="B183" s="361" t="s">
        <v>707</v>
      </c>
      <c r="C183" s="363">
        <v>456132</v>
      </c>
      <c r="D183" s="363">
        <v>201068</v>
      </c>
      <c r="E183" s="363">
        <v>165300</v>
      </c>
      <c r="F183" s="363">
        <v>441524</v>
      </c>
      <c r="G183" s="363">
        <v>222236</v>
      </c>
      <c r="H183" s="363">
        <v>500205</v>
      </c>
      <c r="I183" s="363">
        <v>370608</v>
      </c>
      <c r="J183" s="363">
        <v>537011</v>
      </c>
      <c r="K183" s="363">
        <v>298791</v>
      </c>
      <c r="L183" s="363">
        <v>330797</v>
      </c>
      <c r="M183" s="363">
        <v>418346</v>
      </c>
      <c r="N183" s="363">
        <v>788571.01699999999</v>
      </c>
      <c r="O183" s="364">
        <v>770412.06299999997</v>
      </c>
      <c r="P183" s="363">
        <v>487485.56199999998</v>
      </c>
      <c r="Q183" s="364">
        <v>1016941.2610000001</v>
      </c>
      <c r="R183" s="364">
        <v>1258439.8959999999</v>
      </c>
      <c r="S183" s="364">
        <v>799542.24300000002</v>
      </c>
      <c r="T183" s="363">
        <v>745463.19499999995</v>
      </c>
      <c r="U183" s="363">
        <v>1319717.689</v>
      </c>
      <c r="V183" s="363">
        <v>823115.73800000001</v>
      </c>
      <c r="W183" s="363">
        <v>769643.478</v>
      </c>
    </row>
    <row r="184" spans="2:23">
      <c r="B184" s="361" t="s">
        <v>467</v>
      </c>
      <c r="C184" s="363">
        <v>202945</v>
      </c>
      <c r="D184" s="363">
        <v>411002</v>
      </c>
      <c r="E184" s="363">
        <v>425543</v>
      </c>
      <c r="F184" s="363">
        <v>1073578</v>
      </c>
      <c r="G184" s="363">
        <v>1334761</v>
      </c>
      <c r="H184" s="363">
        <v>2048814</v>
      </c>
      <c r="I184" s="363">
        <v>955292</v>
      </c>
      <c r="J184" s="363">
        <v>341137</v>
      </c>
      <c r="K184" s="363">
        <v>491567</v>
      </c>
      <c r="L184" s="363">
        <v>427914</v>
      </c>
      <c r="M184" s="363">
        <v>583802</v>
      </c>
      <c r="N184" s="363">
        <v>581224.25800000003</v>
      </c>
      <c r="O184" s="364">
        <v>457318.45799999998</v>
      </c>
      <c r="P184" s="363">
        <v>632352.22699999996</v>
      </c>
      <c r="Q184" s="364">
        <v>979060.65399999998</v>
      </c>
      <c r="R184" s="364">
        <v>1153451.926</v>
      </c>
      <c r="S184" s="364">
        <v>1050858.8500000001</v>
      </c>
      <c r="T184" s="363">
        <v>841828.92799999996</v>
      </c>
      <c r="U184" s="363">
        <v>1175763.6629999999</v>
      </c>
      <c r="V184" s="363">
        <v>1144079.6129999999</v>
      </c>
      <c r="W184" s="363">
        <v>1671659.105</v>
      </c>
    </row>
    <row r="185" spans="2:23">
      <c r="B185" s="361" t="s">
        <v>307</v>
      </c>
      <c r="C185" s="362">
        <v>664426</v>
      </c>
      <c r="D185" s="362">
        <v>528507</v>
      </c>
      <c r="E185" s="362">
        <v>538366</v>
      </c>
      <c r="F185" s="362">
        <v>885779</v>
      </c>
      <c r="G185" s="362">
        <v>461877</v>
      </c>
      <c r="H185" s="362">
        <v>402082</v>
      </c>
      <c r="I185" s="362">
        <v>501455</v>
      </c>
      <c r="J185" s="363">
        <v>1496957</v>
      </c>
      <c r="K185" s="363">
        <v>2077689</v>
      </c>
      <c r="L185" s="363">
        <v>859796</v>
      </c>
      <c r="M185" s="363">
        <v>955398</v>
      </c>
      <c r="N185" s="363">
        <v>2162983.2999999998</v>
      </c>
      <c r="O185" s="364">
        <v>2250699.557</v>
      </c>
      <c r="P185" s="363">
        <v>2405182.696</v>
      </c>
      <c r="Q185" s="364">
        <v>4096360.9819999998</v>
      </c>
      <c r="R185" s="364">
        <v>3915868.645</v>
      </c>
      <c r="S185" s="364">
        <v>6079886.1979999999</v>
      </c>
      <c r="T185" s="363">
        <v>4111969.8369999998</v>
      </c>
      <c r="U185" s="363">
        <v>3973441.986</v>
      </c>
      <c r="V185" s="363">
        <v>3634792.9470000002</v>
      </c>
      <c r="W185" s="363">
        <v>3241406.2650000001</v>
      </c>
    </row>
    <row r="186" spans="2:23">
      <c r="B186" s="361" t="s">
        <v>468</v>
      </c>
      <c r="C186" s="363">
        <v>103194</v>
      </c>
      <c r="D186" s="363">
        <v>514080</v>
      </c>
      <c r="E186" s="363">
        <v>442337</v>
      </c>
      <c r="F186" s="363">
        <v>389217</v>
      </c>
      <c r="G186" s="363">
        <v>977134</v>
      </c>
      <c r="H186" s="363">
        <v>538790</v>
      </c>
      <c r="I186" s="363">
        <v>285525</v>
      </c>
      <c r="J186" s="363">
        <v>321689</v>
      </c>
      <c r="K186" s="363">
        <v>0</v>
      </c>
      <c r="L186" s="363">
        <v>0</v>
      </c>
      <c r="M186" s="363">
        <v>0</v>
      </c>
      <c r="N186" s="363">
        <v>0</v>
      </c>
      <c r="O186" s="364">
        <v>444472.05499999999</v>
      </c>
      <c r="P186" s="363">
        <v>622990.24699999997</v>
      </c>
      <c r="Q186" s="364">
        <v>439841.89799999999</v>
      </c>
      <c r="R186" s="364">
        <v>432611.68900000001</v>
      </c>
      <c r="S186" s="364">
        <v>541851.42099999997</v>
      </c>
      <c r="T186" s="363">
        <v>572075.98800000001</v>
      </c>
      <c r="U186" s="363">
        <v>443019.21500000003</v>
      </c>
      <c r="V186" s="363">
        <v>335693.57400000002</v>
      </c>
      <c r="W186" s="363">
        <v>1346430.9750000001</v>
      </c>
    </row>
    <row r="187" spans="2:23">
      <c r="B187" s="361" t="s">
        <v>708</v>
      </c>
      <c r="C187" s="363">
        <v>272447</v>
      </c>
      <c r="D187" s="363">
        <v>105462</v>
      </c>
      <c r="E187" s="363">
        <v>183584</v>
      </c>
      <c r="F187" s="363">
        <v>2365177</v>
      </c>
      <c r="G187" s="363">
        <v>1211922</v>
      </c>
      <c r="H187" s="363">
        <v>565420</v>
      </c>
      <c r="I187" s="363">
        <v>1054768</v>
      </c>
      <c r="J187" s="363">
        <v>332451</v>
      </c>
      <c r="K187" s="363">
        <v>854392</v>
      </c>
      <c r="L187" s="363">
        <v>1462310</v>
      </c>
      <c r="M187" s="363">
        <v>1155053</v>
      </c>
      <c r="N187" s="363">
        <v>1018774.56</v>
      </c>
      <c r="O187" s="364">
        <v>2767518.878</v>
      </c>
      <c r="P187" s="363">
        <v>926671.78500000003</v>
      </c>
      <c r="Q187" s="364">
        <v>1218790.473</v>
      </c>
      <c r="R187" s="364">
        <v>943363.46900000004</v>
      </c>
      <c r="S187" s="364">
        <v>775704.87699999998</v>
      </c>
      <c r="T187" s="363">
        <v>774665.42200000002</v>
      </c>
      <c r="U187" s="363">
        <v>1217417.3940000001</v>
      </c>
      <c r="V187" s="363">
        <v>2063136.89</v>
      </c>
      <c r="W187" s="363">
        <v>3158209.9640000002</v>
      </c>
    </row>
    <row r="188" spans="2:23">
      <c r="B188" s="361" t="s">
        <v>308</v>
      </c>
      <c r="C188" s="363">
        <v>908174</v>
      </c>
      <c r="D188" s="363">
        <v>1203879</v>
      </c>
      <c r="E188" s="363">
        <v>1106962</v>
      </c>
      <c r="F188" s="363">
        <v>3126848</v>
      </c>
      <c r="G188" s="363">
        <v>1791581</v>
      </c>
      <c r="H188" s="363">
        <v>1663927</v>
      </c>
      <c r="I188" s="363">
        <v>2850686</v>
      </c>
      <c r="J188" s="363">
        <v>4128575</v>
      </c>
      <c r="K188" s="363">
        <v>2286929</v>
      </c>
      <c r="L188" s="363">
        <v>2304205</v>
      </c>
      <c r="M188" s="363">
        <v>1521915</v>
      </c>
      <c r="N188" s="363">
        <v>2133463.0240000002</v>
      </c>
      <c r="O188" s="364">
        <v>2234466.0410000002</v>
      </c>
      <c r="P188" s="363">
        <v>3020428.7110000001</v>
      </c>
      <c r="Q188" s="364">
        <v>3521022.9920000001</v>
      </c>
      <c r="R188" s="364">
        <v>2122874.2719999999</v>
      </c>
      <c r="S188" s="364">
        <v>2639883.6529999999</v>
      </c>
      <c r="T188" s="364">
        <v>5496834.9689999996</v>
      </c>
      <c r="U188" s="363">
        <v>5016294.1310000001</v>
      </c>
      <c r="V188" s="363">
        <v>2039574.304</v>
      </c>
      <c r="W188" s="363">
        <v>2208804.2140000002</v>
      </c>
    </row>
    <row r="189" spans="2:23">
      <c r="B189" s="361" t="s">
        <v>705</v>
      </c>
      <c r="C189" s="362">
        <v>155802</v>
      </c>
      <c r="D189" s="362">
        <v>181124</v>
      </c>
      <c r="E189" s="362">
        <v>268906</v>
      </c>
      <c r="F189" s="362">
        <v>546890</v>
      </c>
      <c r="G189" s="362">
        <v>808958</v>
      </c>
      <c r="H189" s="362">
        <v>429636</v>
      </c>
      <c r="I189" s="362">
        <v>602045</v>
      </c>
      <c r="J189" s="363">
        <v>395763</v>
      </c>
      <c r="K189" s="363">
        <v>1018317</v>
      </c>
      <c r="L189" s="363">
        <v>381902</v>
      </c>
      <c r="M189" s="363">
        <v>393697</v>
      </c>
      <c r="N189" s="363">
        <v>438827.326</v>
      </c>
      <c r="O189" s="364">
        <v>649323.12699999998</v>
      </c>
      <c r="P189" s="363">
        <v>1238313.4890000001</v>
      </c>
      <c r="Q189" s="364">
        <v>2634797.3360000001</v>
      </c>
      <c r="R189" s="364">
        <v>4850251.7060000002</v>
      </c>
      <c r="S189" s="364">
        <v>1880918.13</v>
      </c>
      <c r="T189" s="364">
        <v>2330608.9780000001</v>
      </c>
      <c r="U189" s="363">
        <v>2373636.5989999999</v>
      </c>
      <c r="V189" s="363">
        <v>2927162.3969999999</v>
      </c>
      <c r="W189" s="363">
        <v>3953813.452</v>
      </c>
    </row>
    <row r="190" spans="2:23">
      <c r="B190" s="361" t="s">
        <v>716</v>
      </c>
      <c r="C190" s="363">
        <v>93190</v>
      </c>
      <c r="D190" s="363">
        <v>65193</v>
      </c>
      <c r="E190" s="363">
        <v>124854</v>
      </c>
      <c r="F190" s="363">
        <v>124870</v>
      </c>
      <c r="G190" s="363">
        <v>98892</v>
      </c>
      <c r="H190" s="363">
        <v>289101</v>
      </c>
      <c r="I190" s="363">
        <v>275229</v>
      </c>
      <c r="J190" s="363">
        <v>635638</v>
      </c>
      <c r="K190" s="363">
        <v>258882</v>
      </c>
      <c r="L190" s="363">
        <v>611979</v>
      </c>
      <c r="M190" s="363">
        <v>495620</v>
      </c>
      <c r="N190" s="363">
        <v>305174.63400000002</v>
      </c>
      <c r="O190" s="364">
        <v>560402.21600000001</v>
      </c>
      <c r="P190" s="363">
        <v>160464.68599999999</v>
      </c>
      <c r="Q190" s="364">
        <v>235564.87599999999</v>
      </c>
      <c r="R190" s="364">
        <v>139712.26999999999</v>
      </c>
      <c r="S190" s="364">
        <v>712588.11</v>
      </c>
      <c r="T190" s="364">
        <v>1018617.625</v>
      </c>
      <c r="U190" s="363">
        <v>333704.88299999997</v>
      </c>
      <c r="V190" s="363">
        <v>666250.20600000001</v>
      </c>
      <c r="W190" s="363">
        <v>965358.54299999995</v>
      </c>
    </row>
    <row r="191" spans="2:23">
      <c r="B191" s="361" t="s">
        <v>309</v>
      </c>
      <c r="C191" s="363">
        <v>196408</v>
      </c>
      <c r="D191" s="363">
        <v>99835</v>
      </c>
      <c r="E191" s="363">
        <v>151770</v>
      </c>
      <c r="F191" s="363">
        <v>1134356</v>
      </c>
      <c r="G191" s="363">
        <v>252505</v>
      </c>
      <c r="H191" s="363">
        <v>190037</v>
      </c>
      <c r="I191" s="363">
        <v>759853</v>
      </c>
      <c r="J191" s="363">
        <v>1681717</v>
      </c>
      <c r="K191" s="363">
        <v>823659</v>
      </c>
      <c r="L191" s="363">
        <v>1071763</v>
      </c>
      <c r="M191" s="363">
        <v>377300</v>
      </c>
      <c r="N191" s="363">
        <v>782478.86600000004</v>
      </c>
      <c r="O191" s="364">
        <v>1393324.172</v>
      </c>
      <c r="P191" s="363">
        <v>569731.36</v>
      </c>
      <c r="Q191" s="364">
        <v>1113391.3999999999</v>
      </c>
      <c r="R191" s="364">
        <v>1817469.6640000001</v>
      </c>
      <c r="S191" s="364">
        <v>1541766.2339999999</v>
      </c>
      <c r="T191" s="363">
        <v>1131162.7919999999</v>
      </c>
      <c r="U191" s="363">
        <v>1337935.0830000001</v>
      </c>
      <c r="V191" s="363">
        <v>1633317.916</v>
      </c>
      <c r="W191" s="363">
        <v>1412961.4240000001</v>
      </c>
    </row>
    <row r="192" spans="2:23">
      <c r="B192" s="361" t="s">
        <v>310</v>
      </c>
      <c r="C192" s="363">
        <v>1800887</v>
      </c>
      <c r="D192" s="363">
        <v>1372711</v>
      </c>
      <c r="E192" s="363">
        <v>2187988</v>
      </c>
      <c r="F192" s="363">
        <v>1744313</v>
      </c>
      <c r="G192" s="363">
        <v>1000003</v>
      </c>
      <c r="H192" s="363">
        <v>1585936</v>
      </c>
      <c r="I192" s="363">
        <v>1132241</v>
      </c>
      <c r="J192" s="363">
        <v>717067</v>
      </c>
      <c r="K192" s="363">
        <v>529067</v>
      </c>
      <c r="L192" s="363">
        <v>811733</v>
      </c>
      <c r="M192" s="363">
        <v>908617</v>
      </c>
      <c r="N192" s="363">
        <v>1289027.058</v>
      </c>
      <c r="O192" s="364">
        <v>1885772.574</v>
      </c>
      <c r="P192" s="363">
        <v>2720454.9180000001</v>
      </c>
      <c r="Q192" s="364">
        <v>3347144.6570000001</v>
      </c>
      <c r="R192" s="364">
        <v>3074866.0329999998</v>
      </c>
      <c r="S192" s="364">
        <v>3580288.8160000001</v>
      </c>
      <c r="T192" s="363">
        <v>2195851.517</v>
      </c>
      <c r="U192" s="363">
        <v>4252707.7379999999</v>
      </c>
      <c r="V192" s="363">
        <v>4841917.18</v>
      </c>
      <c r="W192" s="363">
        <v>5328692.1260000002</v>
      </c>
    </row>
    <row r="193" spans="2:23">
      <c r="B193" s="361" t="s">
        <v>655</v>
      </c>
      <c r="C193" s="363">
        <v>1457422</v>
      </c>
      <c r="D193" s="363">
        <v>1288571</v>
      </c>
      <c r="E193" s="363">
        <v>724843</v>
      </c>
      <c r="F193" s="363">
        <v>1302385</v>
      </c>
      <c r="G193" s="363">
        <v>723516</v>
      </c>
      <c r="H193" s="363">
        <v>781440</v>
      </c>
      <c r="I193" s="363">
        <v>854895</v>
      </c>
      <c r="J193" s="363">
        <v>1724211</v>
      </c>
      <c r="K193" s="363">
        <v>1346746</v>
      </c>
      <c r="L193" s="363">
        <v>1140054</v>
      </c>
      <c r="M193" s="363">
        <v>520774</v>
      </c>
      <c r="N193" s="363">
        <v>673226.55599999998</v>
      </c>
      <c r="O193" s="364">
        <v>881558.44099999999</v>
      </c>
      <c r="P193" s="363">
        <v>1622597.7150000001</v>
      </c>
      <c r="Q193" s="364">
        <v>2728430.9470000002</v>
      </c>
      <c r="R193" s="364">
        <v>3389181.719</v>
      </c>
      <c r="S193" s="364">
        <v>1787637.743</v>
      </c>
      <c r="T193" s="363">
        <v>1934154.4280000001</v>
      </c>
      <c r="U193" s="363">
        <v>2447574.8810000001</v>
      </c>
      <c r="V193" s="363">
        <v>2568115.469</v>
      </c>
      <c r="W193" s="363">
        <v>2729390.821</v>
      </c>
    </row>
    <row r="194" spans="2:23">
      <c r="B194" s="361" t="s">
        <v>311</v>
      </c>
      <c r="C194" s="362">
        <v>1460490</v>
      </c>
      <c r="D194" s="362">
        <v>2371510</v>
      </c>
      <c r="E194" s="362">
        <v>2246332</v>
      </c>
      <c r="F194" s="362">
        <v>2801925</v>
      </c>
      <c r="G194" s="362">
        <v>2087163</v>
      </c>
      <c r="H194" s="362">
        <v>2427983</v>
      </c>
      <c r="I194" s="362">
        <v>1833950</v>
      </c>
      <c r="J194" s="363">
        <v>2813721</v>
      </c>
      <c r="K194" s="363">
        <v>2203109</v>
      </c>
      <c r="L194" s="363">
        <v>1866592</v>
      </c>
      <c r="M194" s="363">
        <v>1422155</v>
      </c>
      <c r="N194" s="363">
        <v>2832193.4219999998</v>
      </c>
      <c r="O194" s="364">
        <v>3155843.906</v>
      </c>
      <c r="P194" s="363">
        <v>3519229.3829999999</v>
      </c>
      <c r="Q194" s="364">
        <v>3398692.6639999999</v>
      </c>
      <c r="R194" s="364">
        <v>8349221.7779999999</v>
      </c>
      <c r="S194" s="364">
        <v>1716629.054</v>
      </c>
      <c r="T194" s="363">
        <v>3741567.7370000002</v>
      </c>
      <c r="U194" s="363">
        <v>4650610.5779999997</v>
      </c>
      <c r="V194" s="363">
        <v>4209956.0729999999</v>
      </c>
      <c r="W194" s="363">
        <v>4462835.4460000005</v>
      </c>
    </row>
    <row r="195" spans="2:23">
      <c r="B195" s="361" t="s">
        <v>312</v>
      </c>
      <c r="C195" s="363">
        <v>650127</v>
      </c>
      <c r="D195" s="363">
        <v>329089</v>
      </c>
      <c r="E195" s="363">
        <v>269813</v>
      </c>
      <c r="F195" s="363">
        <v>686938</v>
      </c>
      <c r="G195" s="363">
        <v>682805</v>
      </c>
      <c r="H195" s="363">
        <v>449348</v>
      </c>
      <c r="I195" s="363">
        <v>800213</v>
      </c>
      <c r="J195" s="363">
        <v>438743</v>
      </c>
      <c r="K195" s="363">
        <v>354332</v>
      </c>
      <c r="L195" s="363">
        <v>3436556</v>
      </c>
      <c r="M195" s="363">
        <v>1101880</v>
      </c>
      <c r="N195" s="363">
        <v>1560255.6259999999</v>
      </c>
      <c r="O195" s="364">
        <v>1022671.972</v>
      </c>
      <c r="P195" s="363">
        <v>813232.82900000003</v>
      </c>
      <c r="Q195" s="364">
        <v>740433.47100000002</v>
      </c>
      <c r="R195" s="364">
        <v>866768.95499999996</v>
      </c>
      <c r="S195" s="364">
        <v>671259.71200000006</v>
      </c>
      <c r="T195" s="363">
        <v>474910.88799999998</v>
      </c>
      <c r="U195" s="363">
        <v>1142854.1529999999</v>
      </c>
      <c r="V195" s="363">
        <v>1466058.4280000001</v>
      </c>
      <c r="W195" s="363">
        <v>1646363.45</v>
      </c>
    </row>
    <row r="196" spans="2:23">
      <c r="B196" s="361" t="s">
        <v>713</v>
      </c>
      <c r="C196" s="363">
        <v>1562942</v>
      </c>
      <c r="D196" s="363">
        <v>805575</v>
      </c>
      <c r="E196" s="363">
        <v>1379271</v>
      </c>
      <c r="F196" s="363">
        <v>2007760</v>
      </c>
      <c r="G196" s="363">
        <v>989630</v>
      </c>
      <c r="H196" s="363">
        <v>1364148</v>
      </c>
      <c r="I196" s="363">
        <v>3324637</v>
      </c>
      <c r="J196" s="363">
        <v>2542228</v>
      </c>
      <c r="K196" s="363">
        <v>325411</v>
      </c>
      <c r="L196" s="363">
        <v>1136672</v>
      </c>
      <c r="M196" s="363">
        <v>396444</v>
      </c>
      <c r="N196" s="363">
        <v>1031992.474</v>
      </c>
      <c r="O196" s="364">
        <v>1029522.657</v>
      </c>
      <c r="P196" s="363">
        <v>534456.51899999997</v>
      </c>
      <c r="Q196" s="364">
        <v>443104.55300000001</v>
      </c>
      <c r="R196" s="364">
        <v>748396.50800000003</v>
      </c>
      <c r="S196" s="364">
        <v>686544.424</v>
      </c>
      <c r="T196" s="363">
        <v>253114.71900000001</v>
      </c>
      <c r="U196" s="363">
        <v>644138.62300000002</v>
      </c>
      <c r="V196" s="363">
        <v>1476095.7609999999</v>
      </c>
      <c r="W196" s="363">
        <v>490384.141</v>
      </c>
    </row>
    <row r="197" spans="2:23">
      <c r="B197" s="361" t="s">
        <v>313</v>
      </c>
      <c r="C197" s="363">
        <v>5564120</v>
      </c>
      <c r="D197" s="363">
        <v>9767872</v>
      </c>
      <c r="E197" s="363">
        <v>7956424</v>
      </c>
      <c r="F197" s="363">
        <v>7804554</v>
      </c>
      <c r="G197" s="363">
        <v>11452930</v>
      </c>
      <c r="H197" s="363">
        <v>12167564</v>
      </c>
      <c r="I197" s="363">
        <v>13602599</v>
      </c>
      <c r="J197" s="363">
        <v>15844960</v>
      </c>
      <c r="K197" s="363">
        <v>10120609</v>
      </c>
      <c r="L197" s="363">
        <v>13823439</v>
      </c>
      <c r="M197" s="363">
        <v>12069132</v>
      </c>
      <c r="N197" s="363">
        <v>17827474.697999999</v>
      </c>
      <c r="O197" s="364">
        <v>17853424.103</v>
      </c>
      <c r="P197" s="363">
        <v>19723315.498</v>
      </c>
      <c r="Q197" s="364">
        <v>25113606.478</v>
      </c>
      <c r="R197" s="364">
        <v>26434127.660999998</v>
      </c>
      <c r="S197" s="364">
        <v>28597914.649999999</v>
      </c>
      <c r="T197" s="363">
        <v>24673883.789000001</v>
      </c>
      <c r="U197" s="363">
        <v>20069279.956999999</v>
      </c>
      <c r="V197" s="363">
        <v>18346306.583999999</v>
      </c>
      <c r="W197" s="363">
        <v>28154435.015999999</v>
      </c>
    </row>
    <row r="198" spans="2:23">
      <c r="B198" s="361" t="s">
        <v>314</v>
      </c>
      <c r="C198" s="362">
        <v>1481293</v>
      </c>
      <c r="D198" s="362">
        <v>3104680</v>
      </c>
      <c r="E198" s="362">
        <v>2717419</v>
      </c>
      <c r="F198" s="362">
        <v>2348059</v>
      </c>
      <c r="G198" s="362">
        <v>2772597</v>
      </c>
      <c r="H198" s="362">
        <v>1057189</v>
      </c>
      <c r="I198" s="362">
        <v>1667670</v>
      </c>
      <c r="J198" s="363">
        <v>2010764</v>
      </c>
      <c r="K198" s="363">
        <v>1916814</v>
      </c>
      <c r="L198" s="363">
        <v>2021712</v>
      </c>
      <c r="M198" s="363">
        <v>775537</v>
      </c>
      <c r="N198" s="363">
        <v>2890505.2140000002</v>
      </c>
      <c r="O198" s="364">
        <v>5765649.2929999996</v>
      </c>
      <c r="P198" s="363">
        <v>11882017.705</v>
      </c>
      <c r="Q198" s="364">
        <v>9906126.6229999997</v>
      </c>
      <c r="R198" s="364">
        <v>25115142.587000001</v>
      </c>
      <c r="S198" s="364">
        <v>8472593.7300000004</v>
      </c>
      <c r="T198" s="363">
        <v>7564088.1969999997</v>
      </c>
      <c r="U198" s="363">
        <v>9249517.2860000003</v>
      </c>
      <c r="V198" s="363">
        <v>9989736.5329999998</v>
      </c>
      <c r="W198" s="363">
        <v>12425031.233999999</v>
      </c>
    </row>
    <row r="199" spans="2:23">
      <c r="B199" s="361" t="s">
        <v>315</v>
      </c>
      <c r="C199" s="363">
        <v>484681</v>
      </c>
      <c r="D199" s="363">
        <v>184482</v>
      </c>
      <c r="E199" s="363">
        <v>474937</v>
      </c>
      <c r="F199" s="363">
        <v>334356</v>
      </c>
      <c r="G199" s="363">
        <v>277096</v>
      </c>
      <c r="H199" s="363">
        <v>494622</v>
      </c>
      <c r="I199" s="363">
        <v>491706</v>
      </c>
      <c r="J199" s="363">
        <v>610632</v>
      </c>
      <c r="K199" s="363">
        <v>345701</v>
      </c>
      <c r="L199" s="363">
        <v>860331</v>
      </c>
      <c r="M199" s="363">
        <v>285956</v>
      </c>
      <c r="N199" s="363">
        <v>186456.71299999999</v>
      </c>
      <c r="O199" s="364">
        <v>210958.04699999999</v>
      </c>
      <c r="P199" s="363">
        <v>368457.46899999998</v>
      </c>
      <c r="Q199" s="364">
        <v>631034.55799999996</v>
      </c>
      <c r="R199" s="364">
        <v>701879.728</v>
      </c>
      <c r="S199" s="364">
        <v>740654.85900000005</v>
      </c>
      <c r="T199" s="363">
        <v>527918.53899999999</v>
      </c>
      <c r="U199" s="363">
        <v>817512.12100000004</v>
      </c>
      <c r="V199" s="363">
        <v>611234.67500000005</v>
      </c>
      <c r="W199" s="363">
        <v>711603.37699999998</v>
      </c>
    </row>
    <row r="200" spans="2:23">
      <c r="B200" s="361" t="s">
        <v>316</v>
      </c>
      <c r="C200" s="363">
        <v>200076</v>
      </c>
      <c r="D200" s="363">
        <v>197634</v>
      </c>
      <c r="E200" s="363">
        <v>314693</v>
      </c>
      <c r="F200" s="363">
        <v>452917</v>
      </c>
      <c r="G200" s="363">
        <v>411623</v>
      </c>
      <c r="H200" s="363">
        <v>366613</v>
      </c>
      <c r="I200" s="363">
        <v>457869</v>
      </c>
      <c r="J200" s="363">
        <v>464670</v>
      </c>
      <c r="K200" s="363">
        <v>681981</v>
      </c>
      <c r="L200" s="363">
        <v>745901</v>
      </c>
      <c r="M200" s="363">
        <v>340321</v>
      </c>
      <c r="N200" s="363">
        <v>304437.26</v>
      </c>
      <c r="O200" s="364">
        <v>243453.72700000001</v>
      </c>
      <c r="P200" s="363">
        <v>332688.467</v>
      </c>
      <c r="Q200" s="364">
        <v>519905.62900000002</v>
      </c>
      <c r="R200" s="364">
        <v>406005.53600000002</v>
      </c>
      <c r="S200" s="364">
        <v>640104.49399999995</v>
      </c>
      <c r="T200" s="363">
        <v>619726.23899999994</v>
      </c>
      <c r="U200" s="363">
        <v>485968.54599999997</v>
      </c>
      <c r="V200" s="363">
        <v>313815.75199999998</v>
      </c>
      <c r="W200" s="363">
        <v>746465.06700000004</v>
      </c>
    </row>
    <row r="201" spans="2:23">
      <c r="B201" s="361" t="s">
        <v>317</v>
      </c>
      <c r="C201" s="363">
        <v>475001</v>
      </c>
      <c r="D201" s="363">
        <v>552899</v>
      </c>
      <c r="E201" s="363">
        <v>406227</v>
      </c>
      <c r="F201" s="363">
        <v>636207</v>
      </c>
      <c r="G201" s="363">
        <v>411232</v>
      </c>
      <c r="H201" s="363">
        <v>436264</v>
      </c>
      <c r="I201" s="363">
        <v>629923</v>
      </c>
      <c r="J201" s="363">
        <v>750335</v>
      </c>
      <c r="K201" s="363">
        <v>455737</v>
      </c>
      <c r="L201" s="363">
        <v>450005</v>
      </c>
      <c r="M201" s="363">
        <v>355989</v>
      </c>
      <c r="N201" s="363">
        <v>1041558.708</v>
      </c>
      <c r="O201" s="364">
        <v>443494.53899999999</v>
      </c>
      <c r="P201" s="363">
        <v>2873535.753</v>
      </c>
      <c r="Q201" s="364">
        <v>239690.109</v>
      </c>
      <c r="R201" s="364">
        <v>917144.93599999999</v>
      </c>
      <c r="S201" s="364">
        <v>651676.43900000001</v>
      </c>
      <c r="T201" s="363">
        <v>732635.34600000002</v>
      </c>
      <c r="U201" s="363">
        <v>719965.17299999995</v>
      </c>
      <c r="V201" s="363">
        <v>306165.75199999998</v>
      </c>
      <c r="W201" s="363">
        <v>430110.88199999998</v>
      </c>
    </row>
    <row r="202" spans="2:23">
      <c r="B202" s="361" t="s">
        <v>318</v>
      </c>
      <c r="C202" s="362">
        <v>4508195</v>
      </c>
      <c r="D202" s="362">
        <v>5476557</v>
      </c>
      <c r="E202" s="362">
        <v>7565953</v>
      </c>
      <c r="F202" s="362">
        <v>12062747</v>
      </c>
      <c r="G202" s="362">
        <v>8621638</v>
      </c>
      <c r="H202" s="362">
        <v>9269534</v>
      </c>
      <c r="I202" s="362">
        <v>14843829</v>
      </c>
      <c r="J202" s="363">
        <v>5735802</v>
      </c>
      <c r="K202" s="363">
        <v>4719846</v>
      </c>
      <c r="L202" s="363">
        <v>5235477</v>
      </c>
      <c r="M202" s="363">
        <v>3486957</v>
      </c>
      <c r="N202" s="363">
        <v>5217169.7460000003</v>
      </c>
      <c r="O202" s="364">
        <v>6242208.9929999998</v>
      </c>
      <c r="P202" s="363">
        <v>12363558.713</v>
      </c>
      <c r="Q202" s="364">
        <v>8893776.1060000006</v>
      </c>
      <c r="R202" s="364">
        <v>13107554.134</v>
      </c>
      <c r="S202" s="364">
        <v>5237924.9249999998</v>
      </c>
      <c r="T202" s="363">
        <v>5323608.1969999997</v>
      </c>
      <c r="U202" s="363">
        <v>10149787.345000001</v>
      </c>
      <c r="V202" s="363">
        <v>6498344.5619999999</v>
      </c>
      <c r="W202" s="363">
        <v>8975351.8660000004</v>
      </c>
    </row>
    <row r="203" spans="2:23">
      <c r="B203" s="361" t="s">
        <v>319</v>
      </c>
      <c r="C203" s="363">
        <v>71857</v>
      </c>
      <c r="D203" s="363">
        <v>73497</v>
      </c>
      <c r="E203" s="363">
        <v>196147</v>
      </c>
      <c r="F203" s="363">
        <v>772148</v>
      </c>
      <c r="G203" s="363">
        <v>288875</v>
      </c>
      <c r="H203" s="363">
        <v>94383</v>
      </c>
      <c r="I203" s="363">
        <v>103406</v>
      </c>
      <c r="J203" s="363">
        <v>521005</v>
      </c>
      <c r="K203" s="363">
        <v>234687</v>
      </c>
      <c r="L203" s="363">
        <v>268284</v>
      </c>
      <c r="M203" s="363">
        <v>77109</v>
      </c>
      <c r="N203" s="363">
        <v>810910.48899999994</v>
      </c>
      <c r="O203" s="364">
        <v>249948.125</v>
      </c>
      <c r="P203" s="363">
        <v>405028.54700000002</v>
      </c>
      <c r="Q203" s="364">
        <v>208163.77100000001</v>
      </c>
      <c r="R203" s="364">
        <v>275634.94900000002</v>
      </c>
      <c r="S203" s="364">
        <v>227316.97099999999</v>
      </c>
      <c r="T203" s="363">
        <v>446554.45</v>
      </c>
      <c r="U203" s="363">
        <v>487777.451</v>
      </c>
      <c r="V203" s="363">
        <v>455320.58500000002</v>
      </c>
      <c r="W203" s="363">
        <v>234355.723</v>
      </c>
    </row>
    <row r="204" spans="2:23">
      <c r="B204" s="361" t="s">
        <v>320</v>
      </c>
      <c r="C204" s="363">
        <v>397950</v>
      </c>
      <c r="D204" s="363">
        <v>563789</v>
      </c>
      <c r="E204" s="363">
        <v>1800525</v>
      </c>
      <c r="F204" s="363">
        <v>915872</v>
      </c>
      <c r="G204" s="363">
        <v>468591</v>
      </c>
      <c r="H204" s="363">
        <v>705346</v>
      </c>
      <c r="I204" s="363">
        <v>907212</v>
      </c>
      <c r="J204" s="363">
        <v>605007</v>
      </c>
      <c r="K204" s="363">
        <v>724357</v>
      </c>
      <c r="L204" s="363">
        <v>1057951</v>
      </c>
      <c r="M204" s="363">
        <v>564747</v>
      </c>
      <c r="N204" s="363">
        <v>821667.12800000003</v>
      </c>
      <c r="O204" s="364">
        <v>576920.91099999996</v>
      </c>
      <c r="P204" s="363">
        <v>468979.80900000001</v>
      </c>
      <c r="Q204" s="364">
        <v>1227083.8689999999</v>
      </c>
      <c r="R204" s="364">
        <v>1452487.159</v>
      </c>
      <c r="S204" s="364">
        <v>1547261.996</v>
      </c>
      <c r="T204" s="363">
        <v>1114402.477</v>
      </c>
      <c r="U204" s="363">
        <v>1233739.551</v>
      </c>
      <c r="V204" s="363">
        <v>1442701.9879999999</v>
      </c>
      <c r="W204" s="363">
        <v>876933.33</v>
      </c>
    </row>
    <row r="205" spans="2:23">
      <c r="B205" s="361" t="s">
        <v>321</v>
      </c>
      <c r="C205" s="363">
        <v>1330664</v>
      </c>
      <c r="D205" s="363">
        <v>1057859</v>
      </c>
      <c r="E205" s="363">
        <v>942893</v>
      </c>
      <c r="F205" s="363">
        <v>1513731</v>
      </c>
      <c r="G205" s="363">
        <v>928364</v>
      </c>
      <c r="H205" s="363">
        <v>1164340</v>
      </c>
      <c r="I205" s="363">
        <v>1084179</v>
      </c>
      <c r="J205" s="363">
        <v>3775201</v>
      </c>
      <c r="K205" s="363">
        <v>1938901</v>
      </c>
      <c r="L205" s="363">
        <v>1200808</v>
      </c>
      <c r="M205" s="363">
        <v>5087020</v>
      </c>
      <c r="N205" s="363">
        <v>1735697.3870000001</v>
      </c>
      <c r="O205" s="364">
        <v>2658473.352</v>
      </c>
      <c r="P205" s="363">
        <v>7790118.648</v>
      </c>
      <c r="Q205" s="364">
        <v>11314332.926999999</v>
      </c>
      <c r="R205" s="364">
        <v>1662905.27</v>
      </c>
      <c r="S205" s="364">
        <v>2065242.3570000001</v>
      </c>
      <c r="T205" s="363">
        <v>1465692.925</v>
      </c>
      <c r="U205" s="363">
        <v>1560102.8019999999</v>
      </c>
      <c r="V205" s="363">
        <v>2406369.6740000001</v>
      </c>
      <c r="W205" s="363">
        <v>3877913.213</v>
      </c>
    </row>
    <row r="206" spans="2:23">
      <c r="B206" s="361" t="s">
        <v>322</v>
      </c>
      <c r="C206" s="363">
        <v>438235</v>
      </c>
      <c r="D206" s="363">
        <v>873094</v>
      </c>
      <c r="E206" s="363">
        <v>863243</v>
      </c>
      <c r="F206" s="363">
        <v>530423</v>
      </c>
      <c r="G206" s="363">
        <v>290687</v>
      </c>
      <c r="H206" s="363">
        <v>280822</v>
      </c>
      <c r="I206" s="363">
        <v>431142</v>
      </c>
      <c r="J206" s="363">
        <v>808515</v>
      </c>
      <c r="K206" s="363">
        <v>568576</v>
      </c>
      <c r="L206" s="363">
        <v>737405</v>
      </c>
      <c r="M206" s="363">
        <v>838612</v>
      </c>
      <c r="N206" s="363">
        <v>1876373.6880000001</v>
      </c>
      <c r="O206" s="364">
        <v>1625420.6070000001</v>
      </c>
      <c r="P206" s="363">
        <v>2414238.406</v>
      </c>
      <c r="Q206" s="364">
        <v>825118.21400000004</v>
      </c>
      <c r="R206" s="364">
        <v>1180423.5349999999</v>
      </c>
      <c r="S206" s="364">
        <v>1129868.558</v>
      </c>
      <c r="T206" s="363">
        <v>1242603.7490000001</v>
      </c>
      <c r="U206" s="363">
        <v>1037807.398</v>
      </c>
      <c r="V206" s="363">
        <v>993019.39800000004</v>
      </c>
      <c r="W206" s="363">
        <v>1360206.9550000001</v>
      </c>
    </row>
    <row r="207" spans="2:23">
      <c r="B207" s="361" t="s">
        <v>323</v>
      </c>
      <c r="C207" s="362">
        <v>651332</v>
      </c>
      <c r="D207" s="362">
        <v>441825</v>
      </c>
      <c r="E207" s="362">
        <v>402034</v>
      </c>
      <c r="F207" s="362">
        <v>214010</v>
      </c>
      <c r="G207" s="362">
        <v>310001</v>
      </c>
      <c r="H207" s="362">
        <v>196427</v>
      </c>
      <c r="I207" s="362">
        <v>173134</v>
      </c>
      <c r="J207" s="363">
        <v>77292</v>
      </c>
      <c r="K207" s="363">
        <v>59346</v>
      </c>
      <c r="L207" s="363">
        <v>223981</v>
      </c>
      <c r="M207" s="363">
        <v>805818</v>
      </c>
      <c r="N207" s="363">
        <v>1026361.368</v>
      </c>
      <c r="O207" s="364">
        <v>624936.04399999999</v>
      </c>
      <c r="P207" s="363">
        <v>683253.95200000005</v>
      </c>
      <c r="Q207" s="364">
        <v>940150.16899999999</v>
      </c>
      <c r="R207" s="364">
        <v>1152296.9580000001</v>
      </c>
      <c r="S207" s="364">
        <v>2068898.9080000001</v>
      </c>
      <c r="T207" s="363">
        <v>904876.43700000003</v>
      </c>
      <c r="U207" s="363">
        <v>976626.772</v>
      </c>
      <c r="V207" s="363">
        <v>539244.96600000001</v>
      </c>
      <c r="W207" s="363">
        <v>1387828.6629999999</v>
      </c>
    </row>
    <row r="208" spans="2:23">
      <c r="B208" s="361" t="s">
        <v>709</v>
      </c>
      <c r="C208" s="363">
        <v>720941</v>
      </c>
      <c r="D208" s="363">
        <v>621456</v>
      </c>
      <c r="E208" s="363">
        <v>777349</v>
      </c>
      <c r="F208" s="363">
        <v>638953</v>
      </c>
      <c r="G208" s="363">
        <v>589548</v>
      </c>
      <c r="H208" s="363">
        <v>695752</v>
      </c>
      <c r="I208" s="363">
        <v>762167</v>
      </c>
      <c r="J208" s="363">
        <v>176891</v>
      </c>
      <c r="K208" s="363">
        <v>615054</v>
      </c>
      <c r="L208" s="363">
        <v>1014551</v>
      </c>
      <c r="M208" s="363">
        <v>910394</v>
      </c>
      <c r="N208" s="363">
        <v>1002029.9080000001</v>
      </c>
      <c r="O208" s="364">
        <v>649492.89899999998</v>
      </c>
      <c r="P208" s="363">
        <v>1261613.8289999999</v>
      </c>
      <c r="Q208" s="364">
        <v>2105264.341</v>
      </c>
      <c r="R208" s="364">
        <v>2140408.1439999999</v>
      </c>
      <c r="S208" s="364">
        <v>7905700.4970000004</v>
      </c>
      <c r="T208" s="363">
        <v>4338397.3739999998</v>
      </c>
      <c r="U208" s="363">
        <v>741773.86300000001</v>
      </c>
      <c r="V208" s="363">
        <v>649591.59499999997</v>
      </c>
      <c r="W208" s="363">
        <v>523636.87400000001</v>
      </c>
    </row>
    <row r="209" spans="2:23">
      <c r="B209" s="361" t="s">
        <v>717</v>
      </c>
      <c r="C209" s="363">
        <v>495887</v>
      </c>
      <c r="D209" s="363">
        <v>506330</v>
      </c>
      <c r="E209" s="363">
        <v>396156</v>
      </c>
      <c r="F209" s="363">
        <v>502067</v>
      </c>
      <c r="G209" s="363">
        <v>323382</v>
      </c>
      <c r="H209" s="363">
        <v>352961</v>
      </c>
      <c r="I209" s="363">
        <v>367636</v>
      </c>
      <c r="J209" s="363">
        <v>712974</v>
      </c>
      <c r="K209" s="363">
        <v>1271796</v>
      </c>
      <c r="L209" s="363">
        <v>1022414</v>
      </c>
      <c r="M209" s="363">
        <v>644668</v>
      </c>
      <c r="N209" s="363">
        <v>802077.49399999995</v>
      </c>
      <c r="O209" s="364">
        <v>2437494.1439999999</v>
      </c>
      <c r="P209" s="363">
        <v>1407505.9569999999</v>
      </c>
      <c r="Q209" s="364">
        <v>644417.91</v>
      </c>
      <c r="R209" s="364">
        <v>747958.10900000005</v>
      </c>
      <c r="S209" s="364">
        <v>878581.09699999995</v>
      </c>
      <c r="T209" s="363">
        <v>1639778.88</v>
      </c>
      <c r="U209" s="363">
        <v>1605770.86</v>
      </c>
      <c r="V209" s="363">
        <v>1674548.5560000001</v>
      </c>
      <c r="W209" s="363">
        <v>950846.37300000002</v>
      </c>
    </row>
    <row r="210" spans="2:23">
      <c r="B210" s="361" t="s">
        <v>324</v>
      </c>
      <c r="C210" s="363">
        <v>288501</v>
      </c>
      <c r="D210" s="363">
        <v>399405</v>
      </c>
      <c r="E210" s="363">
        <v>335814</v>
      </c>
      <c r="F210" s="363">
        <v>902460</v>
      </c>
      <c r="G210" s="363">
        <v>750897</v>
      </c>
      <c r="H210" s="363">
        <v>1215270</v>
      </c>
      <c r="I210" s="363">
        <v>1274399</v>
      </c>
      <c r="J210" s="363">
        <v>2762145</v>
      </c>
      <c r="K210" s="363">
        <v>1440296</v>
      </c>
      <c r="L210" s="363">
        <v>845724</v>
      </c>
      <c r="M210" s="363">
        <v>1084165</v>
      </c>
      <c r="N210" s="363">
        <v>3050326.8859999999</v>
      </c>
      <c r="O210" s="364">
        <v>5194817.4610000001</v>
      </c>
      <c r="P210" s="363">
        <v>2746698.2379999999</v>
      </c>
      <c r="Q210" s="364">
        <v>2944840.37</v>
      </c>
      <c r="R210" s="364">
        <v>2484759.8169999998</v>
      </c>
      <c r="S210" s="364">
        <v>2070689.074</v>
      </c>
      <c r="T210" s="363">
        <v>1743813.2409999999</v>
      </c>
      <c r="U210" s="363">
        <v>1808907.085</v>
      </c>
      <c r="V210" s="363">
        <v>2584453.9819999998</v>
      </c>
      <c r="W210" s="363">
        <v>2015631.871</v>
      </c>
    </row>
    <row r="211" spans="2:23">
      <c r="B211" s="361" t="s">
        <v>325</v>
      </c>
      <c r="C211" s="362">
        <v>189603</v>
      </c>
      <c r="D211" s="362">
        <v>305964</v>
      </c>
      <c r="E211" s="362">
        <v>345624</v>
      </c>
      <c r="F211" s="362">
        <v>276630</v>
      </c>
      <c r="G211" s="362">
        <v>217490</v>
      </c>
      <c r="H211" s="362">
        <v>377664</v>
      </c>
      <c r="I211" s="362">
        <v>423021</v>
      </c>
      <c r="J211" s="363">
        <v>1189436</v>
      </c>
      <c r="K211" s="363">
        <v>502780</v>
      </c>
      <c r="L211" s="363">
        <v>968611</v>
      </c>
      <c r="M211" s="363">
        <v>847511</v>
      </c>
      <c r="N211" s="363">
        <v>834355.375</v>
      </c>
      <c r="O211" s="364">
        <v>448671.783</v>
      </c>
      <c r="P211" s="363">
        <v>210640.785</v>
      </c>
      <c r="Q211" s="364">
        <v>296898.06</v>
      </c>
      <c r="R211" s="364">
        <v>257067.033</v>
      </c>
      <c r="S211" s="364">
        <v>82205.788</v>
      </c>
      <c r="T211" s="363">
        <v>200092.872</v>
      </c>
      <c r="U211" s="363">
        <v>297907.40999999997</v>
      </c>
      <c r="V211" s="363">
        <v>211290.49299999999</v>
      </c>
      <c r="W211" s="363">
        <v>293352.84899999999</v>
      </c>
    </row>
    <row r="212" spans="2:23">
      <c r="B212" s="361" t="s">
        <v>326</v>
      </c>
      <c r="C212" s="363">
        <v>3878614</v>
      </c>
      <c r="D212" s="363">
        <v>3610251</v>
      </c>
      <c r="E212" s="363">
        <v>5270603</v>
      </c>
      <c r="F212" s="363">
        <v>6176098</v>
      </c>
      <c r="G212" s="363">
        <v>4189110</v>
      </c>
      <c r="H212" s="363">
        <v>3990565</v>
      </c>
      <c r="I212" s="363">
        <v>3194222</v>
      </c>
      <c r="J212" s="363">
        <v>5096463</v>
      </c>
      <c r="K212" s="363">
        <v>3745792</v>
      </c>
      <c r="L212" s="363">
        <v>3378020</v>
      </c>
      <c r="M212" s="363">
        <v>1972128</v>
      </c>
      <c r="N212" s="363">
        <v>5528135.7110000001</v>
      </c>
      <c r="O212" s="364">
        <v>5568708.2779999999</v>
      </c>
      <c r="P212" s="363">
        <v>11038115.085999999</v>
      </c>
      <c r="Q212" s="364">
        <v>8260164.6409999998</v>
      </c>
      <c r="R212" s="364">
        <v>5259885.5360000003</v>
      </c>
      <c r="S212" s="364">
        <v>4424271.2819999997</v>
      </c>
      <c r="T212" s="363">
        <v>7042979.6009999998</v>
      </c>
      <c r="U212" s="363">
        <v>9458923.4289999995</v>
      </c>
      <c r="V212" s="363">
        <v>7972784.3770000003</v>
      </c>
      <c r="W212" s="363">
        <v>6710789.7050000001</v>
      </c>
    </row>
    <row r="213" spans="2:23">
      <c r="B213" s="361" t="s">
        <v>327</v>
      </c>
      <c r="C213" s="363">
        <v>182307</v>
      </c>
      <c r="D213" s="363">
        <v>424081</v>
      </c>
      <c r="E213" s="363">
        <v>952110</v>
      </c>
      <c r="F213" s="363">
        <v>939275</v>
      </c>
      <c r="G213" s="363">
        <v>695154</v>
      </c>
      <c r="H213" s="363">
        <v>1304993</v>
      </c>
      <c r="I213" s="363">
        <v>1620130</v>
      </c>
      <c r="J213" s="363">
        <v>1346872</v>
      </c>
      <c r="K213" s="363">
        <v>567112</v>
      </c>
      <c r="L213" s="363">
        <v>894848</v>
      </c>
      <c r="M213" s="363">
        <v>1742364</v>
      </c>
      <c r="N213" s="363">
        <v>3840656.2719999999</v>
      </c>
      <c r="O213" s="364">
        <v>4377168.9060000004</v>
      </c>
      <c r="P213" s="363">
        <v>4699865.1140000001</v>
      </c>
      <c r="Q213" s="364">
        <v>4495261.5149999997</v>
      </c>
      <c r="R213" s="364">
        <v>5613599.4639999997</v>
      </c>
      <c r="S213" s="364">
        <v>3385866.6030000001</v>
      </c>
      <c r="T213" s="363">
        <v>8875239.4670000002</v>
      </c>
      <c r="U213" s="363">
        <v>11147151.486</v>
      </c>
      <c r="V213" s="363">
        <v>6877540.4950000001</v>
      </c>
      <c r="W213" s="363">
        <v>5277916.9589999998</v>
      </c>
    </row>
    <row r="214" spans="2:23">
      <c r="B214" s="361" t="s">
        <v>328</v>
      </c>
      <c r="C214" s="363">
        <v>3237987</v>
      </c>
      <c r="D214" s="363">
        <v>2658586</v>
      </c>
      <c r="E214" s="363">
        <v>3394320</v>
      </c>
      <c r="F214" s="363">
        <v>4232427</v>
      </c>
      <c r="G214" s="363">
        <v>2945056</v>
      </c>
      <c r="H214" s="363">
        <v>3675234</v>
      </c>
      <c r="I214" s="363">
        <v>4477751</v>
      </c>
      <c r="J214" s="363">
        <v>4555068</v>
      </c>
      <c r="K214" s="363">
        <v>4061436</v>
      </c>
      <c r="L214" s="363">
        <v>3794528</v>
      </c>
      <c r="M214" s="363">
        <v>3024197</v>
      </c>
      <c r="N214" s="363">
        <v>9903657.6160000004</v>
      </c>
      <c r="O214" s="364">
        <v>9388241.7510000002</v>
      </c>
      <c r="P214" s="363">
        <v>9236609.7050000001</v>
      </c>
      <c r="Q214" s="364">
        <v>9990855.4570000004</v>
      </c>
      <c r="R214" s="364">
        <v>7784661.2810000004</v>
      </c>
      <c r="S214" s="364">
        <v>4153369.122</v>
      </c>
      <c r="T214" s="363">
        <v>1867274.125</v>
      </c>
      <c r="U214" s="363">
        <v>2295809.173</v>
      </c>
      <c r="V214" s="363">
        <v>2424070.0520000001</v>
      </c>
      <c r="W214" s="363">
        <v>2865899.2179999999</v>
      </c>
    </row>
    <row r="215" spans="2:23">
      <c r="B215" s="361" t="s">
        <v>710</v>
      </c>
      <c r="C215" s="363">
        <v>1296038</v>
      </c>
      <c r="D215" s="363">
        <v>1891240</v>
      </c>
      <c r="E215" s="363">
        <v>2129909</v>
      </c>
      <c r="F215" s="363">
        <v>2984922</v>
      </c>
      <c r="G215" s="363">
        <v>1075989</v>
      </c>
      <c r="H215" s="363">
        <v>1000818</v>
      </c>
      <c r="I215" s="363">
        <v>2011228</v>
      </c>
      <c r="J215" s="363">
        <v>967088</v>
      </c>
      <c r="K215" s="363">
        <v>947358</v>
      </c>
      <c r="L215" s="363">
        <v>1250710</v>
      </c>
      <c r="M215" s="363">
        <v>1411796</v>
      </c>
      <c r="N215" s="363">
        <v>1212341.6499999999</v>
      </c>
      <c r="O215" s="364">
        <v>2506097.7710000002</v>
      </c>
      <c r="P215" s="363">
        <v>3311225.4049999998</v>
      </c>
      <c r="Q215" s="364">
        <v>4821235.4979999997</v>
      </c>
      <c r="R215" s="364">
        <v>2818250.2009999999</v>
      </c>
      <c r="S215" s="364">
        <v>2464693.21</v>
      </c>
      <c r="T215" s="363">
        <v>1766360.7879999999</v>
      </c>
      <c r="U215" s="363">
        <v>1639607.273</v>
      </c>
      <c r="V215" s="363">
        <v>1974869.1229999999</v>
      </c>
      <c r="W215" s="363">
        <v>1963278.0349999999</v>
      </c>
    </row>
    <row r="216" spans="2:23">
      <c r="B216" s="361" t="s">
        <v>329</v>
      </c>
      <c r="C216" s="363">
        <v>429603</v>
      </c>
      <c r="D216" s="363">
        <v>290430</v>
      </c>
      <c r="E216" s="363">
        <v>285749</v>
      </c>
      <c r="F216" s="363">
        <v>318256</v>
      </c>
      <c r="G216" s="363">
        <v>158089</v>
      </c>
      <c r="H216" s="363">
        <v>402039</v>
      </c>
      <c r="I216" s="363">
        <v>578147</v>
      </c>
      <c r="J216" s="363">
        <v>811313</v>
      </c>
      <c r="K216" s="363">
        <v>235607</v>
      </c>
      <c r="L216" s="363">
        <v>627618</v>
      </c>
      <c r="M216" s="363">
        <v>186821</v>
      </c>
      <c r="N216" s="363">
        <v>275611.29100000003</v>
      </c>
      <c r="O216" s="364">
        <v>303470.92099999997</v>
      </c>
      <c r="P216" s="363">
        <v>248381.019</v>
      </c>
      <c r="Q216" s="364">
        <v>580466.51100000006</v>
      </c>
      <c r="R216" s="364">
        <v>905046.06700000004</v>
      </c>
      <c r="S216" s="364">
        <v>847979.17299999995</v>
      </c>
      <c r="T216" s="363">
        <v>620914.99699999997</v>
      </c>
      <c r="U216" s="363">
        <v>385266.75</v>
      </c>
      <c r="V216" s="363">
        <v>327651.69900000002</v>
      </c>
      <c r="W216" s="363">
        <v>324431.76400000002</v>
      </c>
    </row>
    <row r="217" spans="2:23">
      <c r="B217" s="361" t="s">
        <v>719</v>
      </c>
      <c r="C217" s="363">
        <v>698334</v>
      </c>
      <c r="D217" s="363">
        <v>1213070</v>
      </c>
      <c r="E217" s="363">
        <v>1008716</v>
      </c>
      <c r="F217" s="363">
        <v>2392831</v>
      </c>
      <c r="G217" s="363">
        <v>1493339</v>
      </c>
      <c r="H217" s="363">
        <v>2627956</v>
      </c>
      <c r="I217" s="363">
        <v>2661700</v>
      </c>
      <c r="J217" s="363">
        <v>1802881</v>
      </c>
      <c r="K217" s="363">
        <v>1345303</v>
      </c>
      <c r="L217" s="363">
        <v>8040192</v>
      </c>
      <c r="M217" s="363">
        <v>1215114</v>
      </c>
      <c r="N217" s="363">
        <v>974507.18400000001</v>
      </c>
      <c r="O217" s="364">
        <v>1136520.3019999999</v>
      </c>
      <c r="P217" s="363">
        <v>991039.91599999997</v>
      </c>
      <c r="Q217" s="364">
        <v>1344627.3729999999</v>
      </c>
      <c r="R217" s="364">
        <v>1400828.622</v>
      </c>
      <c r="S217" s="364">
        <v>1274993.4339999999</v>
      </c>
      <c r="T217" s="363">
        <v>1592898.0349999999</v>
      </c>
      <c r="U217" s="363">
        <v>1322988.58</v>
      </c>
      <c r="V217" s="363">
        <v>1350534.878</v>
      </c>
      <c r="W217" s="363">
        <v>996483.28</v>
      </c>
    </row>
    <row r="218" spans="2:23">
      <c r="B218" s="361" t="s">
        <v>330</v>
      </c>
      <c r="C218" s="363">
        <v>450196</v>
      </c>
      <c r="D218" s="363">
        <v>582409</v>
      </c>
      <c r="E218" s="363">
        <v>594657</v>
      </c>
      <c r="F218" s="363">
        <v>1065069</v>
      </c>
      <c r="G218" s="363">
        <v>531018</v>
      </c>
      <c r="H218" s="363">
        <v>531994</v>
      </c>
      <c r="I218" s="363">
        <v>1076410</v>
      </c>
      <c r="J218" s="363">
        <v>870754</v>
      </c>
      <c r="K218" s="363">
        <v>1172499</v>
      </c>
      <c r="L218" s="363">
        <v>1133326</v>
      </c>
      <c r="M218" s="363">
        <v>1101325</v>
      </c>
      <c r="N218" s="363">
        <v>1485342.892</v>
      </c>
      <c r="O218" s="364">
        <v>1054668.1259999999</v>
      </c>
      <c r="P218" s="363">
        <v>1072474.3060000001</v>
      </c>
      <c r="Q218" s="364">
        <v>1003521.112</v>
      </c>
      <c r="R218" s="364">
        <v>1096476.0970000001</v>
      </c>
      <c r="S218" s="364">
        <v>1181502.723</v>
      </c>
      <c r="T218" s="363">
        <v>2555506.1159999999</v>
      </c>
      <c r="U218" s="363">
        <v>1352382.9569999999</v>
      </c>
      <c r="V218" s="363">
        <v>1925636.3130000001</v>
      </c>
      <c r="W218" s="363">
        <v>1860603.852</v>
      </c>
    </row>
    <row r="219" spans="2:23">
      <c r="B219" s="361" t="s">
        <v>715</v>
      </c>
      <c r="C219" s="363">
        <v>1322309</v>
      </c>
      <c r="D219" s="363">
        <v>1197281</v>
      </c>
      <c r="E219" s="363">
        <v>577742</v>
      </c>
      <c r="F219" s="363">
        <v>540830</v>
      </c>
      <c r="G219" s="363">
        <v>417547</v>
      </c>
      <c r="H219" s="363">
        <v>435477</v>
      </c>
      <c r="I219" s="363">
        <v>719394</v>
      </c>
      <c r="J219" s="363">
        <v>839195</v>
      </c>
      <c r="K219" s="363">
        <v>1244953</v>
      </c>
      <c r="L219" s="363">
        <v>1396428</v>
      </c>
      <c r="M219" s="363">
        <v>1778485</v>
      </c>
      <c r="N219" s="363">
        <v>3503791.6570000001</v>
      </c>
      <c r="O219" s="364">
        <v>2508054.1609999998</v>
      </c>
      <c r="P219" s="363">
        <v>2450055.0329999998</v>
      </c>
      <c r="Q219" s="364">
        <v>2366892.5619999999</v>
      </c>
      <c r="R219" s="364">
        <v>2913923.24</v>
      </c>
      <c r="S219" s="364">
        <v>1898042.0430000001</v>
      </c>
      <c r="T219" s="363">
        <v>2128103.3050000002</v>
      </c>
      <c r="U219" s="363">
        <v>2997298.4750000001</v>
      </c>
      <c r="V219" s="363">
        <v>1590643.1850000001</v>
      </c>
      <c r="W219" s="363">
        <v>2583181.0260000001</v>
      </c>
    </row>
    <row r="220" spans="2:23">
      <c r="B220" s="361" t="s">
        <v>331</v>
      </c>
      <c r="C220" s="363">
        <v>141875</v>
      </c>
      <c r="D220" s="363">
        <v>112389</v>
      </c>
      <c r="E220" s="363">
        <v>191477</v>
      </c>
      <c r="F220" s="363">
        <v>139832</v>
      </c>
      <c r="G220" s="363">
        <v>180043</v>
      </c>
      <c r="H220" s="363">
        <v>337882</v>
      </c>
      <c r="I220" s="363">
        <v>536006</v>
      </c>
      <c r="J220" s="363">
        <v>1052320</v>
      </c>
      <c r="K220" s="363">
        <v>1260583</v>
      </c>
      <c r="L220" s="363">
        <v>1164093</v>
      </c>
      <c r="M220" s="363">
        <v>242909</v>
      </c>
      <c r="N220" s="363">
        <v>599693.95900000003</v>
      </c>
      <c r="O220" s="364">
        <v>548673.48699999996</v>
      </c>
      <c r="P220" s="363">
        <v>433481.07199999999</v>
      </c>
      <c r="Q220" s="364">
        <v>627413.66</v>
      </c>
      <c r="R220" s="364">
        <v>1094838.9669999999</v>
      </c>
      <c r="S220" s="364">
        <v>1357871.1</v>
      </c>
      <c r="T220" s="364">
        <v>5446070.8099999996</v>
      </c>
      <c r="U220" s="363">
        <v>1263758.7990000001</v>
      </c>
      <c r="V220" s="363">
        <v>807020.85199999996</v>
      </c>
      <c r="W220" s="363">
        <v>844315.76</v>
      </c>
    </row>
    <row r="221" spans="2:23">
      <c r="B221" s="361" t="s">
        <v>712</v>
      </c>
      <c r="C221" s="362">
        <v>68911</v>
      </c>
      <c r="D221" s="362">
        <v>151769</v>
      </c>
      <c r="E221" s="362">
        <v>112495</v>
      </c>
      <c r="F221" s="362">
        <v>134356</v>
      </c>
      <c r="G221" s="362">
        <v>97328</v>
      </c>
      <c r="H221" s="362">
        <v>362584</v>
      </c>
      <c r="I221" s="362">
        <v>250373</v>
      </c>
      <c r="J221" s="363">
        <v>301333</v>
      </c>
      <c r="K221" s="363">
        <v>764958</v>
      </c>
      <c r="L221" s="363">
        <v>265036</v>
      </c>
      <c r="M221" s="363">
        <v>515267</v>
      </c>
      <c r="N221" s="363">
        <v>1163335.5220000001</v>
      </c>
      <c r="O221" s="364">
        <v>851411.60199999996</v>
      </c>
      <c r="P221" s="363">
        <v>593379.255</v>
      </c>
      <c r="Q221" s="364">
        <v>670572.755</v>
      </c>
      <c r="R221" s="364">
        <v>1580059.1710000001</v>
      </c>
      <c r="S221" s="364">
        <v>791081.80500000005</v>
      </c>
      <c r="T221" s="364">
        <v>277041.91399999999</v>
      </c>
      <c r="U221" s="363">
        <v>145123.42300000001</v>
      </c>
      <c r="V221" s="363">
        <v>277161.41800000001</v>
      </c>
      <c r="W221" s="363">
        <v>882347.87399999995</v>
      </c>
    </row>
    <row r="222" spans="2:23">
      <c r="B222" s="361" t="s">
        <v>711</v>
      </c>
      <c r="C222" s="363">
        <v>112581</v>
      </c>
      <c r="D222" s="363">
        <v>106157</v>
      </c>
      <c r="E222" s="363">
        <v>614951</v>
      </c>
      <c r="F222" s="363">
        <v>217935</v>
      </c>
      <c r="G222" s="363">
        <v>291153</v>
      </c>
      <c r="H222" s="363">
        <v>590341</v>
      </c>
      <c r="I222" s="363">
        <v>634158</v>
      </c>
      <c r="J222" s="363">
        <v>159717</v>
      </c>
      <c r="K222" s="363">
        <v>422157</v>
      </c>
      <c r="L222" s="363">
        <v>307003</v>
      </c>
      <c r="M222" s="363">
        <v>437499</v>
      </c>
      <c r="N222" s="363">
        <v>461629.14500000002</v>
      </c>
      <c r="O222" s="364">
        <v>399129.54800000001</v>
      </c>
      <c r="P222" s="363">
        <v>622866.51</v>
      </c>
      <c r="Q222" s="364">
        <v>864606.69200000004</v>
      </c>
      <c r="R222" s="364">
        <v>556928.80799999996</v>
      </c>
      <c r="S222" s="364">
        <v>1454118.48</v>
      </c>
      <c r="T222" s="364">
        <v>911224.29299999995</v>
      </c>
      <c r="U222" s="363">
        <v>1278370.3770000001</v>
      </c>
      <c r="V222" s="363">
        <v>753699.478</v>
      </c>
      <c r="W222" s="363">
        <v>532940.46900000004</v>
      </c>
    </row>
    <row r="223" spans="2:23">
      <c r="B223" s="361" t="s">
        <v>718</v>
      </c>
      <c r="C223" s="363">
        <v>71698</v>
      </c>
      <c r="D223" s="363">
        <v>81036</v>
      </c>
      <c r="E223" s="363">
        <v>173137</v>
      </c>
      <c r="F223" s="363">
        <v>144278</v>
      </c>
      <c r="G223" s="363">
        <v>167703</v>
      </c>
      <c r="H223" s="363">
        <v>162531</v>
      </c>
      <c r="I223" s="363">
        <v>128679</v>
      </c>
      <c r="J223" s="363">
        <v>270236</v>
      </c>
      <c r="K223" s="363">
        <v>198046</v>
      </c>
      <c r="L223" s="363">
        <v>323207</v>
      </c>
      <c r="M223" s="363">
        <v>498765</v>
      </c>
      <c r="N223" s="363">
        <v>344660.38699999999</v>
      </c>
      <c r="O223" s="364">
        <v>356634.17700000003</v>
      </c>
      <c r="P223" s="363">
        <v>238493.98199999999</v>
      </c>
      <c r="Q223" s="364">
        <v>145663.70699999999</v>
      </c>
      <c r="R223" s="364">
        <v>667284.36100000003</v>
      </c>
      <c r="S223" s="364">
        <v>229686.03599999999</v>
      </c>
      <c r="T223" s="364">
        <v>504506.35200000001</v>
      </c>
      <c r="U223" s="363">
        <v>763720.38199999998</v>
      </c>
      <c r="V223" s="363">
        <v>508441.16100000002</v>
      </c>
      <c r="W223" s="363">
        <v>329811.43300000002</v>
      </c>
    </row>
    <row r="224" spans="2:23">
      <c r="B224" s="361" t="s">
        <v>654</v>
      </c>
      <c r="C224" s="363">
        <v>465161</v>
      </c>
      <c r="D224" s="363">
        <v>719358</v>
      </c>
      <c r="E224" s="363">
        <v>571519</v>
      </c>
      <c r="F224" s="363">
        <v>2208477</v>
      </c>
      <c r="G224" s="363">
        <v>531908</v>
      </c>
      <c r="H224" s="363">
        <v>735949</v>
      </c>
      <c r="I224" s="363">
        <v>539259</v>
      </c>
      <c r="J224" s="363">
        <v>639409</v>
      </c>
      <c r="K224" s="363">
        <v>853296</v>
      </c>
      <c r="L224" s="363">
        <v>921218</v>
      </c>
      <c r="M224" s="363">
        <v>604079</v>
      </c>
      <c r="N224" s="363">
        <v>913745.22400000005</v>
      </c>
      <c r="O224" s="364">
        <v>1216558.503</v>
      </c>
      <c r="P224" s="363">
        <v>1828601.152</v>
      </c>
      <c r="Q224" s="364">
        <v>2163173.7319999998</v>
      </c>
      <c r="R224" s="364">
        <v>3533028.7340000002</v>
      </c>
      <c r="S224" s="364">
        <v>1434337.969</v>
      </c>
      <c r="T224" s="363">
        <v>677623.95400000003</v>
      </c>
      <c r="U224" s="363">
        <v>1104897.9680000001</v>
      </c>
      <c r="V224" s="363">
        <v>935225.03899999999</v>
      </c>
      <c r="W224" s="363">
        <v>1316992.3529999999</v>
      </c>
    </row>
    <row r="225" spans="1:23">
      <c r="B225" s="361" t="s">
        <v>332</v>
      </c>
      <c r="C225" s="362">
        <v>4055954</v>
      </c>
      <c r="D225" s="362">
        <v>3243953</v>
      </c>
      <c r="E225" s="362">
        <v>3954454</v>
      </c>
      <c r="F225" s="362">
        <v>3267822</v>
      </c>
      <c r="G225" s="362">
        <v>2414896</v>
      </c>
      <c r="H225" s="362">
        <v>2915365</v>
      </c>
      <c r="I225" s="362">
        <v>4171443</v>
      </c>
      <c r="J225" s="363">
        <v>5672624</v>
      </c>
      <c r="K225" s="363">
        <v>4420665</v>
      </c>
      <c r="L225" s="363">
        <v>5138733</v>
      </c>
      <c r="M225" s="363">
        <v>7396440</v>
      </c>
      <c r="N225" s="363">
        <v>7840806.727</v>
      </c>
      <c r="O225" s="364">
        <v>4874382.6380000003</v>
      </c>
      <c r="P225" s="363">
        <v>5640956.7889999999</v>
      </c>
      <c r="Q225" s="364">
        <v>6596878.9560000002</v>
      </c>
      <c r="R225" s="364">
        <v>7558140.8490000004</v>
      </c>
      <c r="S225" s="364">
        <v>15069823.936000001</v>
      </c>
      <c r="T225" s="363">
        <v>8069743.7929999996</v>
      </c>
      <c r="U225" s="363">
        <v>6816382.9029999999</v>
      </c>
      <c r="V225" s="363">
        <v>5296779.4620000003</v>
      </c>
      <c r="W225" s="363">
        <v>6223508.5039999997</v>
      </c>
    </row>
    <row r="226" spans="1:23">
      <c r="B226" s="361" t="s">
        <v>333</v>
      </c>
      <c r="C226" s="363">
        <v>193869</v>
      </c>
      <c r="D226" s="363">
        <v>285536</v>
      </c>
      <c r="E226" s="363">
        <v>458431</v>
      </c>
      <c r="F226" s="363">
        <v>698008</v>
      </c>
      <c r="G226" s="363">
        <v>452348</v>
      </c>
      <c r="H226" s="363">
        <v>386377</v>
      </c>
      <c r="I226" s="363">
        <v>555311</v>
      </c>
      <c r="J226" s="363">
        <v>748342</v>
      </c>
      <c r="K226" s="363">
        <v>628686</v>
      </c>
      <c r="L226" s="363">
        <v>1695029</v>
      </c>
      <c r="M226" s="363">
        <v>771013</v>
      </c>
      <c r="N226" s="363">
        <v>641136.9</v>
      </c>
      <c r="O226" s="364">
        <v>965390.77300000004</v>
      </c>
      <c r="P226" s="363">
        <v>840887.027</v>
      </c>
      <c r="Q226" s="364">
        <v>1531397.9469999999</v>
      </c>
      <c r="R226" s="364">
        <v>949842.88600000006</v>
      </c>
      <c r="S226" s="364">
        <v>1198363.834</v>
      </c>
      <c r="T226" s="363">
        <v>1507081.8870000001</v>
      </c>
      <c r="U226" s="363">
        <v>1120711.4609999999</v>
      </c>
      <c r="V226" s="363">
        <v>1300387.952</v>
      </c>
      <c r="W226" s="363">
        <v>1561092.0390000001</v>
      </c>
    </row>
    <row r="227" spans="1:23">
      <c r="B227" s="361" t="s">
        <v>714</v>
      </c>
      <c r="C227" s="363">
        <v>165321</v>
      </c>
      <c r="D227" s="363">
        <v>112648</v>
      </c>
      <c r="E227" s="363">
        <v>87721</v>
      </c>
      <c r="F227" s="363">
        <v>189526</v>
      </c>
      <c r="G227" s="363">
        <v>165178</v>
      </c>
      <c r="H227" s="363">
        <v>556132</v>
      </c>
      <c r="I227" s="363">
        <v>208223</v>
      </c>
      <c r="J227" s="363">
        <v>190864</v>
      </c>
      <c r="K227" s="363">
        <v>162390</v>
      </c>
      <c r="L227" s="363">
        <v>187596</v>
      </c>
      <c r="M227" s="363">
        <v>147907</v>
      </c>
      <c r="N227" s="363">
        <v>20207.079000000002</v>
      </c>
      <c r="O227" s="364">
        <v>499165.58500000002</v>
      </c>
      <c r="P227" s="363">
        <v>679509.53399999999</v>
      </c>
      <c r="Q227" s="364">
        <v>344923.82900000003</v>
      </c>
      <c r="R227" s="364">
        <v>408601.52899999998</v>
      </c>
      <c r="S227" s="364">
        <v>315345.64600000001</v>
      </c>
      <c r="T227" s="363">
        <v>236539.913</v>
      </c>
      <c r="U227" s="363">
        <v>197385.606</v>
      </c>
      <c r="V227" s="363">
        <v>263166.68900000001</v>
      </c>
      <c r="W227" s="363">
        <v>216831.04500000001</v>
      </c>
    </row>
    <row r="228" spans="1:23">
      <c r="B228" s="361" t="s">
        <v>334</v>
      </c>
      <c r="C228" s="363">
        <v>2411830</v>
      </c>
      <c r="D228" s="363">
        <v>2920119</v>
      </c>
      <c r="E228" s="363">
        <v>3064977</v>
      </c>
      <c r="F228" s="363">
        <v>4314665</v>
      </c>
      <c r="G228" s="363">
        <v>5586679</v>
      </c>
      <c r="H228" s="363">
        <v>4524419</v>
      </c>
      <c r="I228" s="363">
        <v>4149111</v>
      </c>
      <c r="J228" s="363">
        <v>4370544</v>
      </c>
      <c r="K228" s="363">
        <v>3420827</v>
      </c>
      <c r="L228" s="363">
        <v>3413947</v>
      </c>
      <c r="M228" s="363">
        <v>5268337</v>
      </c>
      <c r="N228" s="363">
        <v>5684644.2400000002</v>
      </c>
      <c r="O228" s="364">
        <v>7337334.0449999999</v>
      </c>
      <c r="P228" s="363">
        <v>6700889.3420000002</v>
      </c>
      <c r="Q228" s="364">
        <v>5645211.8499999996</v>
      </c>
      <c r="R228" s="364">
        <v>6039235.2429999998</v>
      </c>
      <c r="S228" s="364">
        <v>15087422.880000001</v>
      </c>
      <c r="T228" s="363">
        <v>6315007.1710000001</v>
      </c>
      <c r="U228" s="363">
        <v>7029876.7690000003</v>
      </c>
      <c r="V228" s="363">
        <v>4598289.6040000003</v>
      </c>
      <c r="W228" s="363">
        <v>5687227.7889999999</v>
      </c>
    </row>
    <row r="229" spans="1:23">
      <c r="B229" s="361"/>
      <c r="C229" s="362"/>
      <c r="D229" s="362"/>
      <c r="E229" s="362"/>
      <c r="F229" s="362"/>
      <c r="G229" s="362"/>
      <c r="H229" s="362"/>
      <c r="I229" s="362"/>
      <c r="J229" s="363"/>
      <c r="K229" s="363"/>
      <c r="L229" s="363"/>
      <c r="M229" s="363"/>
      <c r="N229" s="363"/>
      <c r="O229" s="364"/>
      <c r="P229" s="363"/>
      <c r="Q229" s="364"/>
      <c r="R229" s="364"/>
      <c r="S229" s="364"/>
      <c r="T229" s="363"/>
    </row>
    <row r="230" spans="1:23">
      <c r="B230" s="368" t="s">
        <v>3</v>
      </c>
      <c r="C230" s="369">
        <f t="shared" ref="C230:N230" si="18">SUM(C177:C228)</f>
        <v>51606303</v>
      </c>
      <c r="D230" s="369">
        <f t="shared" si="18"/>
        <v>57834233</v>
      </c>
      <c r="E230" s="369">
        <f t="shared" si="18"/>
        <v>62339133</v>
      </c>
      <c r="F230" s="369">
        <f t="shared" si="18"/>
        <v>83376666</v>
      </c>
      <c r="G230" s="369">
        <f t="shared" si="18"/>
        <v>65377585</v>
      </c>
      <c r="H230" s="369">
        <f t="shared" si="18"/>
        <v>70883537</v>
      </c>
      <c r="I230" s="369">
        <f t="shared" si="18"/>
        <v>85526123</v>
      </c>
      <c r="J230" s="369">
        <f t="shared" si="18"/>
        <v>90154844</v>
      </c>
      <c r="K230" s="369">
        <f t="shared" si="18"/>
        <v>68837017</v>
      </c>
      <c r="L230" s="369">
        <f t="shared" si="18"/>
        <v>84813647</v>
      </c>
      <c r="M230" s="369">
        <f t="shared" si="18"/>
        <v>71898885</v>
      </c>
      <c r="N230" s="369">
        <f t="shared" si="18"/>
        <v>105047824.95900001</v>
      </c>
      <c r="O230" s="369">
        <f t="shared" ref="O230:U230" si="19">SUM(O177:O228)</f>
        <v>112027921.582</v>
      </c>
      <c r="P230" s="369">
        <f t="shared" si="19"/>
        <v>138980343.24599996</v>
      </c>
      <c r="Q230" s="369">
        <f t="shared" si="19"/>
        <v>146623167.64399999</v>
      </c>
      <c r="R230" s="369">
        <f t="shared" si="19"/>
        <v>169150261.35200006</v>
      </c>
      <c r="S230" s="369">
        <f t="shared" si="19"/>
        <v>147816415.62799999</v>
      </c>
      <c r="T230" s="369">
        <f t="shared" si="19"/>
        <v>132949448.89999996</v>
      </c>
      <c r="U230" s="369">
        <f t="shared" si="19"/>
        <v>136820458.67699999</v>
      </c>
      <c r="V230" s="369">
        <f t="shared" ref="V230:W230" si="20">SUM(V177:V228)</f>
        <v>120426779.33799998</v>
      </c>
      <c r="W230" s="376">
        <f t="shared" si="20"/>
        <v>140624396.79999998</v>
      </c>
    </row>
    <row r="231" spans="1:23">
      <c r="B231" s="213" t="s">
        <v>686</v>
      </c>
    </row>
    <row r="232" spans="1:23">
      <c r="B232" s="225" t="s">
        <v>720</v>
      </c>
    </row>
    <row r="233" spans="1:23">
      <c r="A233" s="289"/>
      <c r="B233" s="225" t="s">
        <v>721</v>
      </c>
      <c r="C233" s="289"/>
      <c r="D233" s="289"/>
    </row>
    <row r="234" spans="1:23">
      <c r="A234" s="289"/>
      <c r="B234" s="225" t="s">
        <v>792</v>
      </c>
      <c r="C234" s="289"/>
      <c r="D234" s="289"/>
    </row>
    <row r="235" spans="1:23">
      <c r="A235" s="289"/>
      <c r="B235" s="225"/>
      <c r="C235" s="289"/>
      <c r="D235" s="289"/>
    </row>
    <row r="236" spans="1:23">
      <c r="B236" s="225"/>
    </row>
    <row r="238" spans="1:23">
      <c r="B238" s="212" t="s">
        <v>52</v>
      </c>
      <c r="C238" s="212"/>
      <c r="D238" s="217"/>
      <c r="E238" s="217"/>
      <c r="F238" s="217"/>
      <c r="G238" s="217"/>
      <c r="H238" s="217"/>
      <c r="I238" s="217"/>
      <c r="J238" s="249"/>
      <c r="K238" s="249"/>
    </row>
    <row r="239" spans="1:23">
      <c r="B239" s="296" t="s">
        <v>218</v>
      </c>
      <c r="C239" s="296"/>
      <c r="D239" s="277"/>
      <c r="E239" s="277"/>
      <c r="F239" s="217"/>
      <c r="G239" s="217"/>
      <c r="H239" s="217"/>
      <c r="I239" s="217"/>
      <c r="J239" s="249"/>
      <c r="K239" s="249"/>
    </row>
    <row r="240" spans="1:23">
      <c r="B240" s="371" t="s">
        <v>220</v>
      </c>
      <c r="C240" s="371"/>
      <c r="D240" s="372"/>
      <c r="E240" s="370"/>
      <c r="F240" s="217"/>
      <c r="G240" s="217"/>
      <c r="H240" s="217"/>
      <c r="I240" s="217"/>
      <c r="J240" s="249"/>
      <c r="K240" s="249"/>
    </row>
    <row r="241" spans="2:23">
      <c r="B241" s="211" t="s">
        <v>2</v>
      </c>
      <c r="C241" s="211"/>
      <c r="D241" s="217"/>
      <c r="E241" s="217"/>
      <c r="F241" s="217"/>
      <c r="G241" s="217"/>
      <c r="H241" s="217"/>
      <c r="I241" s="217"/>
      <c r="J241" s="249"/>
      <c r="K241" s="249"/>
      <c r="M241" s="249"/>
      <c r="N241" s="252"/>
      <c r="O241" s="433" t="s">
        <v>185</v>
      </c>
      <c r="P241" s="252"/>
    </row>
    <row r="242" spans="2:23">
      <c r="B242" s="211"/>
      <c r="C242" s="211"/>
      <c r="D242" s="217"/>
      <c r="E242" s="217"/>
      <c r="F242" s="217"/>
      <c r="G242" s="217"/>
      <c r="H242" s="217"/>
      <c r="I242" s="217"/>
      <c r="J242" s="249"/>
      <c r="K242" s="249"/>
    </row>
    <row r="243" spans="2:23">
      <c r="B243" s="366" t="s">
        <v>217</v>
      </c>
      <c r="C243" s="367">
        <v>2001</v>
      </c>
      <c r="D243" s="367">
        <v>2002</v>
      </c>
      <c r="E243" s="367">
        <v>2003</v>
      </c>
      <c r="F243" s="367">
        <v>2004</v>
      </c>
      <c r="G243" s="367">
        <v>2005</v>
      </c>
      <c r="H243" s="367">
        <v>2006</v>
      </c>
      <c r="I243" s="367">
        <v>2007</v>
      </c>
      <c r="J243" s="367">
        <v>2008</v>
      </c>
      <c r="K243" s="367">
        <v>2009</v>
      </c>
      <c r="L243" s="367">
        <v>2010</v>
      </c>
      <c r="M243" s="367">
        <v>2011</v>
      </c>
      <c r="N243" s="367">
        <v>2012</v>
      </c>
      <c r="O243" s="367">
        <v>2013</v>
      </c>
      <c r="P243" s="367">
        <v>2014</v>
      </c>
      <c r="Q243" s="367">
        <v>2015</v>
      </c>
      <c r="R243" s="367">
        <v>2016</v>
      </c>
      <c r="S243" s="367">
        <v>2017</v>
      </c>
      <c r="T243" s="367">
        <v>2018</v>
      </c>
      <c r="U243" s="367">
        <v>2019</v>
      </c>
      <c r="V243" s="367">
        <v>2020</v>
      </c>
      <c r="W243" s="375">
        <v>2021</v>
      </c>
    </row>
    <row r="244" spans="2:23">
      <c r="B244" s="361" t="s">
        <v>335</v>
      </c>
      <c r="C244" s="363">
        <v>513478</v>
      </c>
      <c r="D244" s="363">
        <v>632210</v>
      </c>
      <c r="E244" s="363">
        <v>255274</v>
      </c>
      <c r="F244" s="363">
        <v>149969</v>
      </c>
      <c r="G244" s="363">
        <v>94487</v>
      </c>
      <c r="H244" s="363">
        <v>210379</v>
      </c>
      <c r="I244" s="363">
        <v>195992</v>
      </c>
      <c r="J244" s="363">
        <v>315824</v>
      </c>
      <c r="K244" s="363">
        <v>430074</v>
      </c>
      <c r="L244" s="363">
        <v>505293</v>
      </c>
      <c r="M244" s="363">
        <v>457553</v>
      </c>
      <c r="N244" s="363">
        <v>984516.57900000003</v>
      </c>
      <c r="O244" s="364">
        <v>164858.66899999999</v>
      </c>
      <c r="P244" s="363">
        <v>679129.59100000001</v>
      </c>
      <c r="Q244" s="364">
        <v>660445.46799999999</v>
      </c>
      <c r="R244" s="364">
        <v>528241.17599999998</v>
      </c>
      <c r="S244" s="364">
        <v>584260.44099999999</v>
      </c>
      <c r="T244" s="363">
        <v>500016.91499999998</v>
      </c>
      <c r="U244" s="363">
        <v>499074.62199999997</v>
      </c>
      <c r="V244" s="363">
        <v>492507.51</v>
      </c>
      <c r="W244" s="363">
        <v>882510.69799999997</v>
      </c>
    </row>
    <row r="245" spans="2:23">
      <c r="B245" s="361" t="s">
        <v>724</v>
      </c>
      <c r="C245" s="363">
        <v>131772</v>
      </c>
      <c r="D245" s="363">
        <v>133615</v>
      </c>
      <c r="E245" s="363">
        <v>121417</v>
      </c>
      <c r="F245" s="363">
        <v>73063</v>
      </c>
      <c r="G245" s="363">
        <v>52358</v>
      </c>
      <c r="H245" s="363">
        <v>114886</v>
      </c>
      <c r="I245" s="363">
        <v>197641</v>
      </c>
      <c r="J245" s="363">
        <v>438059</v>
      </c>
      <c r="K245" s="363">
        <v>510401</v>
      </c>
      <c r="L245" s="363">
        <v>436183</v>
      </c>
      <c r="M245" s="363">
        <v>498172</v>
      </c>
      <c r="N245" s="363">
        <v>604821.28</v>
      </c>
      <c r="O245" s="364">
        <v>524574.48899999994</v>
      </c>
      <c r="P245" s="363">
        <v>407633.52899999998</v>
      </c>
      <c r="Q245" s="364">
        <v>721285.179</v>
      </c>
      <c r="R245" s="364">
        <v>1194953.4099999999</v>
      </c>
      <c r="S245" s="364">
        <v>1097186.7990000001</v>
      </c>
      <c r="T245" s="363">
        <v>1345324.469</v>
      </c>
      <c r="U245" s="363">
        <v>1367679.291</v>
      </c>
      <c r="V245" s="363">
        <v>2332478.3960000002</v>
      </c>
      <c r="W245" s="363">
        <v>584360.69700000004</v>
      </c>
    </row>
    <row r="246" spans="2:23">
      <c r="B246" s="361" t="s">
        <v>336</v>
      </c>
      <c r="C246" s="363">
        <v>71885</v>
      </c>
      <c r="D246" s="363">
        <v>231673</v>
      </c>
      <c r="E246" s="363">
        <v>222284</v>
      </c>
      <c r="F246" s="363">
        <v>151498</v>
      </c>
      <c r="G246" s="363">
        <v>99051</v>
      </c>
      <c r="H246" s="363">
        <v>88292</v>
      </c>
      <c r="I246" s="363">
        <v>162468</v>
      </c>
      <c r="J246" s="363">
        <v>200136</v>
      </c>
      <c r="K246" s="363">
        <v>187862</v>
      </c>
      <c r="L246" s="363">
        <v>541692</v>
      </c>
      <c r="M246" s="363">
        <v>664990</v>
      </c>
      <c r="N246" s="363">
        <v>443820.55</v>
      </c>
      <c r="O246" s="364">
        <v>367602.20799999998</v>
      </c>
      <c r="P246" s="363">
        <v>239712.96299999999</v>
      </c>
      <c r="Q246" s="364">
        <v>700129.69499999995</v>
      </c>
      <c r="R246" s="364">
        <v>495072.489</v>
      </c>
      <c r="S246" s="364">
        <v>253794.99900000001</v>
      </c>
      <c r="T246" s="363">
        <v>535351.71299999999</v>
      </c>
      <c r="U246" s="363">
        <v>266356.16600000003</v>
      </c>
      <c r="V246" s="363">
        <v>186143.85399999999</v>
      </c>
      <c r="W246" s="363">
        <v>663009.14899999998</v>
      </c>
    </row>
    <row r="247" spans="2:23">
      <c r="B247" s="361" t="s">
        <v>337</v>
      </c>
      <c r="C247" s="363">
        <v>221629</v>
      </c>
      <c r="D247" s="363">
        <v>441088</v>
      </c>
      <c r="E247" s="363">
        <v>665492</v>
      </c>
      <c r="F247" s="363">
        <v>241260</v>
      </c>
      <c r="G247" s="363">
        <v>370099</v>
      </c>
      <c r="H247" s="363">
        <v>199764</v>
      </c>
      <c r="I247" s="363">
        <v>120723</v>
      </c>
      <c r="J247" s="363">
        <v>207993</v>
      </c>
      <c r="K247" s="363">
        <v>346609</v>
      </c>
      <c r="L247" s="363">
        <v>198899</v>
      </c>
      <c r="M247" s="363">
        <v>540966</v>
      </c>
      <c r="N247" s="363">
        <v>1054912.987</v>
      </c>
      <c r="O247" s="364">
        <v>275888.913</v>
      </c>
      <c r="P247" s="363">
        <v>371749.95899999997</v>
      </c>
      <c r="Q247" s="364">
        <v>481472.087</v>
      </c>
      <c r="R247" s="364">
        <v>355078.90899999999</v>
      </c>
      <c r="S247" s="364">
        <v>322409.337</v>
      </c>
      <c r="T247" s="363">
        <v>445675.15</v>
      </c>
      <c r="U247" s="363">
        <v>416681.679</v>
      </c>
      <c r="V247" s="363">
        <v>491720.62900000002</v>
      </c>
      <c r="W247" s="363">
        <v>640941.36699999997</v>
      </c>
    </row>
    <row r="248" spans="2:23">
      <c r="B248" s="361" t="s">
        <v>338</v>
      </c>
      <c r="C248" s="362">
        <v>429658</v>
      </c>
      <c r="D248" s="362">
        <v>518120</v>
      </c>
      <c r="E248" s="362">
        <v>792604</v>
      </c>
      <c r="F248" s="362">
        <v>292594</v>
      </c>
      <c r="G248" s="362">
        <v>187356</v>
      </c>
      <c r="H248" s="362">
        <v>361999</v>
      </c>
      <c r="I248" s="362">
        <v>252966</v>
      </c>
      <c r="J248" s="363">
        <v>320283</v>
      </c>
      <c r="K248" s="363">
        <v>948053</v>
      </c>
      <c r="L248" s="363">
        <v>723659</v>
      </c>
      <c r="M248" s="363">
        <v>1008398</v>
      </c>
      <c r="N248" s="363">
        <v>382851.91499999998</v>
      </c>
      <c r="O248" s="364">
        <v>507077.92200000002</v>
      </c>
      <c r="P248" s="363">
        <v>401575.43599999999</v>
      </c>
      <c r="Q248" s="364">
        <v>273750.38699999999</v>
      </c>
      <c r="R248" s="364">
        <v>609279.14899999998</v>
      </c>
      <c r="S248" s="364">
        <v>613579.21499999997</v>
      </c>
      <c r="T248" s="363">
        <v>398776.299</v>
      </c>
      <c r="U248" s="363">
        <v>570485.64300000004</v>
      </c>
      <c r="V248" s="363">
        <v>548527.14</v>
      </c>
      <c r="W248" s="363">
        <v>843296.86699999997</v>
      </c>
    </row>
    <row r="249" spans="2:23">
      <c r="B249" s="361" t="s">
        <v>339</v>
      </c>
      <c r="C249" s="363">
        <v>347966</v>
      </c>
      <c r="D249" s="363">
        <v>237605</v>
      </c>
      <c r="E249" s="363">
        <v>151026</v>
      </c>
      <c r="F249" s="363">
        <v>180789</v>
      </c>
      <c r="G249" s="363">
        <v>182506</v>
      </c>
      <c r="H249" s="363">
        <v>183287</v>
      </c>
      <c r="I249" s="363">
        <v>192342</v>
      </c>
      <c r="J249" s="363">
        <v>321482</v>
      </c>
      <c r="K249" s="363">
        <v>401959</v>
      </c>
      <c r="L249" s="363">
        <v>335777</v>
      </c>
      <c r="M249" s="363">
        <v>571006</v>
      </c>
      <c r="N249" s="363">
        <v>866647.11499999999</v>
      </c>
      <c r="O249" s="364">
        <v>792335.41200000001</v>
      </c>
      <c r="P249" s="363">
        <v>332969.01500000001</v>
      </c>
      <c r="Q249" s="364">
        <v>433793.97399999999</v>
      </c>
      <c r="R249" s="364">
        <v>633383.321</v>
      </c>
      <c r="S249" s="364">
        <v>373711.46</v>
      </c>
      <c r="T249" s="363">
        <v>729165.92299999995</v>
      </c>
      <c r="U249" s="363">
        <v>437293.03600000002</v>
      </c>
      <c r="V249" s="363">
        <v>944757.91</v>
      </c>
      <c r="W249" s="363">
        <v>738662.36699999997</v>
      </c>
    </row>
    <row r="250" spans="2:23">
      <c r="B250" s="361" t="s">
        <v>722</v>
      </c>
      <c r="C250" s="363">
        <v>231762</v>
      </c>
      <c r="D250" s="363">
        <v>214010</v>
      </c>
      <c r="E250" s="363">
        <v>199401</v>
      </c>
      <c r="F250" s="363">
        <v>338042</v>
      </c>
      <c r="G250" s="363">
        <v>258860</v>
      </c>
      <c r="H250" s="363">
        <v>378125</v>
      </c>
      <c r="I250" s="363">
        <v>609143</v>
      </c>
      <c r="J250" s="363">
        <v>960877</v>
      </c>
      <c r="K250" s="363">
        <v>816351</v>
      </c>
      <c r="L250" s="363">
        <v>775241</v>
      </c>
      <c r="M250" s="363">
        <v>491735</v>
      </c>
      <c r="N250" s="363">
        <v>1070555.737</v>
      </c>
      <c r="O250" s="364">
        <v>380275.42099999997</v>
      </c>
      <c r="P250" s="363">
        <v>1557945.7209999999</v>
      </c>
      <c r="Q250" s="364">
        <v>295185.38099999999</v>
      </c>
      <c r="R250" s="364">
        <v>387138.02</v>
      </c>
      <c r="S250" s="364">
        <v>372480.527</v>
      </c>
      <c r="T250" s="363">
        <v>411415.55699999997</v>
      </c>
      <c r="U250" s="363">
        <v>367764.603</v>
      </c>
      <c r="V250" s="363">
        <v>597256.72199999995</v>
      </c>
      <c r="W250" s="363">
        <v>246854.522</v>
      </c>
    </row>
    <row r="251" spans="2:23">
      <c r="B251" s="361" t="s">
        <v>340</v>
      </c>
      <c r="C251" s="363">
        <v>82202</v>
      </c>
      <c r="D251" s="363">
        <v>13846</v>
      </c>
      <c r="E251" s="363">
        <v>40239</v>
      </c>
      <c r="F251" s="363">
        <v>64358</v>
      </c>
      <c r="G251" s="363">
        <v>76995</v>
      </c>
      <c r="H251" s="363">
        <v>29354</v>
      </c>
      <c r="I251" s="363">
        <v>32405</v>
      </c>
      <c r="J251" s="363">
        <v>3894</v>
      </c>
      <c r="K251" s="363">
        <v>49580</v>
      </c>
      <c r="L251" s="363">
        <v>14987</v>
      </c>
      <c r="M251" s="363">
        <v>96785</v>
      </c>
      <c r="N251" s="363">
        <v>111251.95699999999</v>
      </c>
      <c r="O251" s="364">
        <v>644724.08499999996</v>
      </c>
      <c r="P251" s="363">
        <v>573312.90700000001</v>
      </c>
      <c r="Q251" s="364">
        <v>385934.56900000002</v>
      </c>
      <c r="R251" s="364">
        <v>307729.46500000003</v>
      </c>
      <c r="S251" s="364">
        <v>237632.473</v>
      </c>
      <c r="T251" s="363">
        <v>151400.459</v>
      </c>
      <c r="U251" s="363">
        <v>124827.649</v>
      </c>
      <c r="V251" s="363">
        <v>193972.6</v>
      </c>
      <c r="W251" s="363">
        <v>424215.32699999999</v>
      </c>
    </row>
    <row r="252" spans="2:23">
      <c r="B252" s="361" t="s">
        <v>341</v>
      </c>
      <c r="C252" s="362">
        <v>183744</v>
      </c>
      <c r="D252" s="362">
        <v>213185</v>
      </c>
      <c r="E252" s="362">
        <v>291197</v>
      </c>
      <c r="F252" s="362">
        <v>501643</v>
      </c>
      <c r="G252" s="362">
        <v>364681</v>
      </c>
      <c r="H252" s="362">
        <v>413746</v>
      </c>
      <c r="I252" s="362">
        <v>502426</v>
      </c>
      <c r="J252" s="363">
        <v>584284</v>
      </c>
      <c r="K252" s="363">
        <v>502650</v>
      </c>
      <c r="L252" s="363">
        <v>250926</v>
      </c>
      <c r="M252" s="363">
        <v>513888</v>
      </c>
      <c r="N252" s="363">
        <v>554525.71</v>
      </c>
      <c r="O252" s="364">
        <v>598571.22</v>
      </c>
      <c r="P252" s="363">
        <v>662668.09199999995</v>
      </c>
      <c r="Q252" s="364">
        <v>1217072.0179999999</v>
      </c>
      <c r="R252" s="364">
        <v>803658.89199999999</v>
      </c>
      <c r="S252" s="364">
        <v>614969.47199999995</v>
      </c>
      <c r="T252" s="363">
        <v>984542.68</v>
      </c>
      <c r="U252" s="363">
        <v>392872.08199999999</v>
      </c>
      <c r="V252" s="363">
        <v>1020321.558</v>
      </c>
      <c r="W252" s="363">
        <v>1559859.6429999999</v>
      </c>
    </row>
    <row r="253" spans="2:23">
      <c r="B253" s="361" t="s">
        <v>342</v>
      </c>
      <c r="C253" s="363">
        <v>101005</v>
      </c>
      <c r="D253" s="363">
        <v>291664</v>
      </c>
      <c r="E253" s="363">
        <v>194761</v>
      </c>
      <c r="F253" s="363">
        <v>164009</v>
      </c>
      <c r="G253" s="363">
        <v>126297</v>
      </c>
      <c r="H253" s="363">
        <v>137170</v>
      </c>
      <c r="I253" s="363">
        <v>223132</v>
      </c>
      <c r="J253" s="363">
        <v>327576</v>
      </c>
      <c r="K253" s="363">
        <v>315667</v>
      </c>
      <c r="L253" s="363">
        <v>335845</v>
      </c>
      <c r="M253" s="363">
        <v>466654</v>
      </c>
      <c r="N253" s="363">
        <v>497418.74699999997</v>
      </c>
      <c r="O253" s="364">
        <v>122130.96</v>
      </c>
      <c r="P253" s="363">
        <v>459279.10700000002</v>
      </c>
      <c r="Q253" s="364">
        <v>266943.91499999998</v>
      </c>
      <c r="R253" s="364">
        <v>296189.90000000002</v>
      </c>
      <c r="S253" s="364">
        <v>309535.96600000001</v>
      </c>
      <c r="T253" s="363">
        <v>375746.09100000001</v>
      </c>
      <c r="U253" s="363">
        <v>387968.647</v>
      </c>
      <c r="V253" s="363">
        <v>1219455.588</v>
      </c>
      <c r="W253" s="363">
        <v>922155.17799999996</v>
      </c>
    </row>
    <row r="254" spans="2:23">
      <c r="B254" s="361" t="s">
        <v>725</v>
      </c>
      <c r="C254" s="363">
        <v>117497</v>
      </c>
      <c r="D254" s="363">
        <v>215562</v>
      </c>
      <c r="E254" s="363">
        <v>79468</v>
      </c>
      <c r="F254" s="363">
        <v>101833</v>
      </c>
      <c r="G254" s="363">
        <v>109640</v>
      </c>
      <c r="H254" s="363">
        <v>104813</v>
      </c>
      <c r="I254" s="363">
        <v>217120</v>
      </c>
      <c r="J254" s="363">
        <v>632183</v>
      </c>
      <c r="K254" s="363">
        <v>381667</v>
      </c>
      <c r="L254" s="363">
        <v>319535</v>
      </c>
      <c r="M254" s="363">
        <v>293540</v>
      </c>
      <c r="N254" s="363">
        <v>377212.29</v>
      </c>
      <c r="O254" s="364">
        <v>252429.95600000001</v>
      </c>
      <c r="P254" s="363">
        <v>772183.25699999998</v>
      </c>
      <c r="Q254" s="364">
        <v>486531.36499999999</v>
      </c>
      <c r="R254" s="364">
        <v>408494.35800000001</v>
      </c>
      <c r="S254" s="364">
        <v>301274.64600000001</v>
      </c>
      <c r="T254" s="364">
        <v>224796.56</v>
      </c>
      <c r="U254" s="363">
        <v>196857.27600000001</v>
      </c>
      <c r="V254" s="363">
        <v>767496.91</v>
      </c>
      <c r="W254" s="363">
        <v>195726.014</v>
      </c>
    </row>
    <row r="255" spans="2:23">
      <c r="B255" s="361" t="s">
        <v>723</v>
      </c>
      <c r="C255" s="363">
        <v>134600</v>
      </c>
      <c r="D255" s="363">
        <v>160906</v>
      </c>
      <c r="E255" s="363">
        <v>208713</v>
      </c>
      <c r="F255" s="363">
        <v>927394</v>
      </c>
      <c r="G255" s="363">
        <v>504127</v>
      </c>
      <c r="H255" s="363">
        <v>382138</v>
      </c>
      <c r="I255" s="363">
        <v>628376</v>
      </c>
      <c r="J255" s="363">
        <v>427092</v>
      </c>
      <c r="K255" s="363">
        <v>1054576</v>
      </c>
      <c r="L255" s="363">
        <v>777845</v>
      </c>
      <c r="M255" s="363">
        <v>1711682</v>
      </c>
      <c r="N255" s="363">
        <v>987773.65599999996</v>
      </c>
      <c r="O255" s="364">
        <v>701792.98100000003</v>
      </c>
      <c r="P255" s="363">
        <v>1128521.264</v>
      </c>
      <c r="Q255" s="364">
        <v>813901.32799999998</v>
      </c>
      <c r="R255" s="364">
        <v>1003046.061</v>
      </c>
      <c r="S255" s="364">
        <v>1005362.1040000001</v>
      </c>
      <c r="T255" s="364">
        <v>1036451.726</v>
      </c>
      <c r="U255" s="363">
        <v>842393.15599999996</v>
      </c>
      <c r="V255" s="363">
        <v>1151192.213</v>
      </c>
      <c r="W255" s="363">
        <v>652627.60800000001</v>
      </c>
    </row>
    <row r="256" spans="2:23">
      <c r="B256" s="361" t="s">
        <v>624</v>
      </c>
      <c r="C256" s="362">
        <v>525974</v>
      </c>
      <c r="D256" s="362">
        <v>351167</v>
      </c>
      <c r="E256" s="362">
        <v>196109</v>
      </c>
      <c r="F256" s="362">
        <v>398883</v>
      </c>
      <c r="G256" s="362">
        <v>151142</v>
      </c>
      <c r="H256" s="362">
        <v>213257</v>
      </c>
      <c r="I256" s="362">
        <v>286456</v>
      </c>
      <c r="J256" s="363">
        <v>739637</v>
      </c>
      <c r="K256" s="363">
        <v>603467</v>
      </c>
      <c r="L256" s="363">
        <v>1247279</v>
      </c>
      <c r="M256" s="363">
        <v>588635</v>
      </c>
      <c r="N256" s="363">
        <v>1028327.099</v>
      </c>
      <c r="O256" s="364">
        <v>807665.30099999998</v>
      </c>
      <c r="P256" s="363">
        <v>895171.45200000005</v>
      </c>
      <c r="Q256" s="364">
        <v>1490469.8929999999</v>
      </c>
      <c r="R256" s="364">
        <v>1917567.122</v>
      </c>
      <c r="S256" s="364">
        <v>1418371.804</v>
      </c>
      <c r="T256" s="364">
        <v>1368519.6939999999</v>
      </c>
      <c r="U256" s="363">
        <v>491625.37900000002</v>
      </c>
      <c r="V256" s="363">
        <v>827862.17700000003</v>
      </c>
      <c r="W256" s="363">
        <v>802227.71</v>
      </c>
    </row>
    <row r="257" spans="2:23">
      <c r="B257" s="361" t="s">
        <v>656</v>
      </c>
      <c r="C257" s="363">
        <v>222380</v>
      </c>
      <c r="D257" s="363">
        <v>318582</v>
      </c>
      <c r="E257" s="363">
        <v>211607</v>
      </c>
      <c r="F257" s="363">
        <v>154792</v>
      </c>
      <c r="G257" s="363">
        <v>109164</v>
      </c>
      <c r="H257" s="363">
        <v>160752</v>
      </c>
      <c r="I257" s="363">
        <v>236396</v>
      </c>
      <c r="J257" s="363">
        <v>277959</v>
      </c>
      <c r="K257" s="363">
        <v>219248</v>
      </c>
      <c r="L257" s="363">
        <v>310527</v>
      </c>
      <c r="M257" s="363">
        <v>460699</v>
      </c>
      <c r="N257" s="363">
        <v>404846.42099999997</v>
      </c>
      <c r="O257" s="364">
        <v>221150.08600000001</v>
      </c>
      <c r="P257" s="363">
        <v>362801.79</v>
      </c>
      <c r="Q257" s="364">
        <v>348760.261</v>
      </c>
      <c r="R257" s="364">
        <v>136343.50099999999</v>
      </c>
      <c r="S257" s="364">
        <v>328480.05699999997</v>
      </c>
      <c r="T257" s="364">
        <v>455516.22100000002</v>
      </c>
      <c r="U257" s="363">
        <v>616702.32400000002</v>
      </c>
      <c r="V257" s="363">
        <v>304740.46500000003</v>
      </c>
      <c r="W257" s="363">
        <v>804137.45400000003</v>
      </c>
    </row>
    <row r="258" spans="2:23">
      <c r="B258" s="361" t="s">
        <v>728</v>
      </c>
      <c r="C258" s="363">
        <v>60775</v>
      </c>
      <c r="D258" s="363">
        <v>356162</v>
      </c>
      <c r="E258" s="363">
        <v>196985</v>
      </c>
      <c r="F258" s="363">
        <v>110498</v>
      </c>
      <c r="G258" s="363">
        <v>159197</v>
      </c>
      <c r="H258" s="363">
        <v>274347</v>
      </c>
      <c r="I258" s="363">
        <v>360947</v>
      </c>
      <c r="J258" s="363">
        <v>539114</v>
      </c>
      <c r="K258" s="363">
        <v>1440006</v>
      </c>
      <c r="L258" s="363">
        <v>2068100</v>
      </c>
      <c r="M258" s="363">
        <v>1749726</v>
      </c>
      <c r="N258" s="363">
        <v>5583947.892</v>
      </c>
      <c r="O258" s="364">
        <v>2340978.8149999999</v>
      </c>
      <c r="P258" s="363">
        <v>3082713.9720000001</v>
      </c>
      <c r="Q258" s="364">
        <v>4106305.585</v>
      </c>
      <c r="R258" s="364">
        <v>4000280.8620000002</v>
      </c>
      <c r="S258" s="364">
        <v>4339047.4989999998</v>
      </c>
      <c r="T258" s="364">
        <v>3346018.1090000002</v>
      </c>
      <c r="U258" s="363">
        <v>4484999.9639999997</v>
      </c>
      <c r="V258" s="363">
        <v>3620863.7110000001</v>
      </c>
      <c r="W258" s="363">
        <v>2508855.7459999998</v>
      </c>
    </row>
    <row r="259" spans="2:23">
      <c r="B259" s="361" t="s">
        <v>726</v>
      </c>
      <c r="C259" s="364">
        <v>345104</v>
      </c>
      <c r="D259" s="363">
        <v>529070</v>
      </c>
      <c r="E259" s="363">
        <v>396211</v>
      </c>
      <c r="F259" s="363">
        <v>227083</v>
      </c>
      <c r="G259" s="363">
        <v>142239</v>
      </c>
      <c r="H259" s="363">
        <v>186899</v>
      </c>
      <c r="I259" s="363">
        <v>204826</v>
      </c>
      <c r="J259" s="363">
        <v>380361</v>
      </c>
      <c r="K259" s="363">
        <v>505166</v>
      </c>
      <c r="L259" s="363">
        <v>474549</v>
      </c>
      <c r="M259" s="363">
        <v>536491</v>
      </c>
      <c r="N259" s="363">
        <v>720648.245</v>
      </c>
      <c r="O259" s="364">
        <v>1092581.8659999999</v>
      </c>
      <c r="P259" s="363">
        <v>1116270.0209999999</v>
      </c>
      <c r="Q259" s="364">
        <v>2236282.66</v>
      </c>
      <c r="R259" s="364">
        <v>902279.83299999998</v>
      </c>
      <c r="S259" s="364">
        <v>357295.90899999999</v>
      </c>
      <c r="T259" s="364">
        <v>929346.95799999998</v>
      </c>
      <c r="U259" s="363">
        <v>273171.386</v>
      </c>
      <c r="V259" s="363">
        <v>375340.66</v>
      </c>
      <c r="W259" s="363">
        <v>239892.78099999999</v>
      </c>
    </row>
    <row r="260" spans="2:23">
      <c r="B260" s="361" t="s">
        <v>729</v>
      </c>
      <c r="C260" s="363">
        <v>143135</v>
      </c>
      <c r="D260" s="363">
        <v>142854</v>
      </c>
      <c r="E260" s="363">
        <v>276666</v>
      </c>
      <c r="F260" s="363">
        <v>175973</v>
      </c>
      <c r="G260" s="363">
        <v>129955</v>
      </c>
      <c r="H260" s="363">
        <v>187868</v>
      </c>
      <c r="I260" s="363">
        <v>97150</v>
      </c>
      <c r="J260" s="363">
        <v>255104</v>
      </c>
      <c r="K260" s="363">
        <v>324854</v>
      </c>
      <c r="L260" s="363">
        <v>412523</v>
      </c>
      <c r="M260" s="363">
        <v>574505</v>
      </c>
      <c r="N260" s="363">
        <v>320096.02600000001</v>
      </c>
      <c r="O260" s="364">
        <v>246435.40100000001</v>
      </c>
      <c r="P260" s="363">
        <v>368346.97100000002</v>
      </c>
      <c r="Q260" s="364">
        <v>664117.57499999995</v>
      </c>
      <c r="R260" s="364">
        <v>504038.38199999998</v>
      </c>
      <c r="S260" s="364">
        <v>736564.929</v>
      </c>
      <c r="T260" s="364">
        <v>785607.598</v>
      </c>
      <c r="U260" s="363">
        <v>1215726.5249999999</v>
      </c>
      <c r="V260" s="363">
        <v>581034.26899999997</v>
      </c>
      <c r="W260" s="363">
        <v>739776.64300000004</v>
      </c>
    </row>
    <row r="261" spans="2:23">
      <c r="B261" s="361" t="s">
        <v>343</v>
      </c>
      <c r="C261" s="362">
        <v>283728</v>
      </c>
      <c r="D261" s="362">
        <v>140809</v>
      </c>
      <c r="E261" s="362">
        <v>430767</v>
      </c>
      <c r="F261" s="362">
        <v>213302</v>
      </c>
      <c r="G261" s="362">
        <v>1575953</v>
      </c>
      <c r="H261" s="362">
        <v>1310239</v>
      </c>
      <c r="I261" s="362">
        <v>277393</v>
      </c>
      <c r="J261" s="363">
        <v>227731</v>
      </c>
      <c r="K261" s="363">
        <v>184502</v>
      </c>
      <c r="L261" s="363">
        <v>265892</v>
      </c>
      <c r="M261" s="363">
        <v>621580</v>
      </c>
      <c r="N261" s="363">
        <v>185950.46100000001</v>
      </c>
      <c r="O261" s="364">
        <v>283329.27100000001</v>
      </c>
      <c r="P261" s="363">
        <v>290371.60399999999</v>
      </c>
      <c r="Q261" s="364">
        <v>540594.86899999995</v>
      </c>
      <c r="R261" s="364">
        <v>537900.80500000005</v>
      </c>
      <c r="S261" s="364">
        <v>589081.59400000004</v>
      </c>
      <c r="T261" s="364">
        <v>1582288.7</v>
      </c>
      <c r="U261" s="363">
        <v>212738.08799999999</v>
      </c>
      <c r="V261" s="363">
        <v>693320.29399999999</v>
      </c>
      <c r="W261" s="363">
        <v>270027.45299999998</v>
      </c>
    </row>
    <row r="262" spans="2:23">
      <c r="B262" s="361" t="s">
        <v>344</v>
      </c>
      <c r="C262" s="363">
        <v>199158</v>
      </c>
      <c r="D262" s="363">
        <v>190760</v>
      </c>
      <c r="E262" s="363">
        <v>308466</v>
      </c>
      <c r="F262" s="363">
        <v>125099</v>
      </c>
      <c r="G262" s="363">
        <v>99555</v>
      </c>
      <c r="H262" s="363">
        <v>198700</v>
      </c>
      <c r="I262" s="363">
        <v>460165</v>
      </c>
      <c r="J262" s="363">
        <v>511431</v>
      </c>
      <c r="K262" s="363">
        <v>461657</v>
      </c>
      <c r="L262" s="363">
        <v>302535</v>
      </c>
      <c r="M262" s="363">
        <v>361403</v>
      </c>
      <c r="N262" s="363">
        <v>585569.91700000002</v>
      </c>
      <c r="O262" s="364">
        <v>685900.11300000001</v>
      </c>
      <c r="P262" s="363">
        <v>2082541.973</v>
      </c>
      <c r="Q262" s="364">
        <v>717675.29099999997</v>
      </c>
      <c r="R262" s="364">
        <v>889928.62800000003</v>
      </c>
      <c r="S262" s="364">
        <v>1023093.898</v>
      </c>
      <c r="T262" s="364">
        <v>430052.451</v>
      </c>
      <c r="U262" s="363">
        <v>190076.49400000001</v>
      </c>
      <c r="V262" s="363">
        <v>311400.06300000002</v>
      </c>
      <c r="W262" s="363">
        <v>304556.13199999998</v>
      </c>
    </row>
    <row r="263" spans="2:23">
      <c r="B263" s="361" t="s">
        <v>345</v>
      </c>
      <c r="C263" s="363">
        <v>47573</v>
      </c>
      <c r="D263" s="363">
        <v>104917</v>
      </c>
      <c r="E263" s="363">
        <v>67383</v>
      </c>
      <c r="F263" s="363">
        <v>63867</v>
      </c>
      <c r="G263" s="363">
        <v>126411</v>
      </c>
      <c r="H263" s="363">
        <v>152943</v>
      </c>
      <c r="I263" s="363">
        <v>256168</v>
      </c>
      <c r="J263" s="363">
        <v>1365347</v>
      </c>
      <c r="K263" s="363">
        <v>776655</v>
      </c>
      <c r="L263" s="363">
        <v>235995</v>
      </c>
      <c r="M263" s="363">
        <v>576384</v>
      </c>
      <c r="N263" s="363">
        <v>765461.89800000004</v>
      </c>
      <c r="O263" s="364">
        <v>389861.34299999999</v>
      </c>
      <c r="P263" s="363">
        <v>1330112.3759999999</v>
      </c>
      <c r="Q263" s="364">
        <v>1330555.192</v>
      </c>
      <c r="R263" s="364">
        <v>1342035.9369999999</v>
      </c>
      <c r="S263" s="364">
        <v>1034483.802</v>
      </c>
      <c r="T263" s="364">
        <v>696131.78899999999</v>
      </c>
      <c r="U263" s="363">
        <v>697492.56900000002</v>
      </c>
      <c r="V263" s="363">
        <v>1046345.843</v>
      </c>
      <c r="W263" s="363">
        <v>972651.52399999998</v>
      </c>
    </row>
    <row r="264" spans="2:23">
      <c r="B264" s="361" t="s">
        <v>346</v>
      </c>
      <c r="C264" s="363">
        <v>108985</v>
      </c>
      <c r="D264" s="363">
        <v>288791</v>
      </c>
      <c r="E264" s="363">
        <v>148866</v>
      </c>
      <c r="F264" s="363">
        <v>558671</v>
      </c>
      <c r="G264" s="363">
        <v>194218</v>
      </c>
      <c r="H264" s="363">
        <v>223219</v>
      </c>
      <c r="I264" s="363">
        <v>668136</v>
      </c>
      <c r="J264" s="363">
        <v>767667</v>
      </c>
      <c r="K264" s="363">
        <v>626039</v>
      </c>
      <c r="L264" s="363">
        <v>339466</v>
      </c>
      <c r="M264" s="363">
        <v>899279</v>
      </c>
      <c r="N264" s="363">
        <v>1326996.1089999999</v>
      </c>
      <c r="O264" s="364">
        <v>1167288.9509999999</v>
      </c>
      <c r="P264" s="363">
        <v>526778.63800000004</v>
      </c>
      <c r="Q264" s="364">
        <v>556348.26800000004</v>
      </c>
      <c r="R264" s="364">
        <v>1312839.1540000001</v>
      </c>
      <c r="S264" s="364">
        <v>1045202.986</v>
      </c>
      <c r="T264" s="364">
        <v>366882.908</v>
      </c>
      <c r="U264" s="363">
        <v>663425.32200000004</v>
      </c>
      <c r="V264" s="363">
        <v>651797.40899999999</v>
      </c>
      <c r="W264" s="363">
        <v>321630.85700000002</v>
      </c>
    </row>
    <row r="265" spans="2:23">
      <c r="B265" s="361" t="s">
        <v>347</v>
      </c>
      <c r="C265" s="363">
        <v>189422</v>
      </c>
      <c r="D265" s="363">
        <v>76115</v>
      </c>
      <c r="E265" s="363">
        <v>5864</v>
      </c>
      <c r="F265" s="363">
        <v>23632</v>
      </c>
      <c r="G265" s="363">
        <v>104719</v>
      </c>
      <c r="H265" s="363">
        <v>83882</v>
      </c>
      <c r="I265" s="363">
        <v>148045</v>
      </c>
      <c r="J265" s="363">
        <v>16479</v>
      </c>
      <c r="K265" s="363">
        <v>158357</v>
      </c>
      <c r="L265" s="363">
        <v>526571</v>
      </c>
      <c r="M265" s="363">
        <v>949909</v>
      </c>
      <c r="N265" s="363">
        <v>746598.28700000001</v>
      </c>
      <c r="O265" s="364">
        <v>457060.435</v>
      </c>
      <c r="P265" s="363">
        <v>292503.266</v>
      </c>
      <c r="Q265" s="364">
        <v>798608.12899999996</v>
      </c>
      <c r="R265" s="364">
        <v>483264.02799999999</v>
      </c>
      <c r="S265" s="364">
        <v>179635.72500000001</v>
      </c>
      <c r="T265" s="364">
        <v>437268.84600000002</v>
      </c>
      <c r="U265" s="363">
        <v>354893.23499999999</v>
      </c>
      <c r="V265" s="363">
        <v>404011.68800000002</v>
      </c>
      <c r="W265" s="363">
        <v>290302.69199999998</v>
      </c>
    </row>
    <row r="266" spans="2:23">
      <c r="B266" s="361" t="s">
        <v>348</v>
      </c>
      <c r="C266" s="363">
        <v>171630</v>
      </c>
      <c r="D266" s="363">
        <v>653552</v>
      </c>
      <c r="E266" s="363">
        <v>811589</v>
      </c>
      <c r="F266" s="363">
        <v>274117</v>
      </c>
      <c r="G266" s="363">
        <v>292688</v>
      </c>
      <c r="H266" s="363">
        <v>400884</v>
      </c>
      <c r="I266" s="363">
        <v>736088</v>
      </c>
      <c r="J266" s="363">
        <v>419424</v>
      </c>
      <c r="K266" s="363">
        <v>151187</v>
      </c>
      <c r="L266" s="363">
        <v>2475959</v>
      </c>
      <c r="M266" s="363">
        <v>708591</v>
      </c>
      <c r="N266" s="363">
        <v>1496393.7180000001</v>
      </c>
      <c r="O266" s="364">
        <v>518477.326</v>
      </c>
      <c r="P266" s="363">
        <v>544508.924</v>
      </c>
      <c r="Q266" s="364">
        <v>619416.24300000002</v>
      </c>
      <c r="R266" s="364">
        <v>345446.56099999999</v>
      </c>
      <c r="S266" s="364">
        <v>457178.614</v>
      </c>
      <c r="T266" s="364">
        <v>215676.34</v>
      </c>
      <c r="U266" s="363">
        <v>508322.05099999998</v>
      </c>
      <c r="V266" s="363">
        <v>398970.23800000001</v>
      </c>
      <c r="W266" s="363">
        <v>801103.13600000006</v>
      </c>
    </row>
    <row r="267" spans="2:23">
      <c r="B267" s="361" t="s">
        <v>730</v>
      </c>
      <c r="C267" s="363">
        <v>144613</v>
      </c>
      <c r="D267" s="363">
        <v>65575</v>
      </c>
      <c r="E267" s="363">
        <v>146016</v>
      </c>
      <c r="F267" s="363">
        <v>421773</v>
      </c>
      <c r="G267" s="363">
        <v>521586</v>
      </c>
      <c r="H267" s="363">
        <v>320656</v>
      </c>
      <c r="I267" s="363">
        <v>368562</v>
      </c>
      <c r="J267" s="363">
        <v>357369</v>
      </c>
      <c r="K267" s="363">
        <v>556182</v>
      </c>
      <c r="L267" s="363">
        <v>536770</v>
      </c>
      <c r="M267" s="363">
        <v>490283</v>
      </c>
      <c r="N267" s="363">
        <v>645155.74600000004</v>
      </c>
      <c r="O267" s="364">
        <v>3723117.2749999999</v>
      </c>
      <c r="P267" s="363">
        <v>719604.07200000004</v>
      </c>
      <c r="Q267" s="364">
        <v>1836611.3629999999</v>
      </c>
      <c r="R267" s="364">
        <v>2341587.7030000002</v>
      </c>
      <c r="S267" s="364">
        <v>2086814.5819999999</v>
      </c>
      <c r="T267" s="364">
        <v>2228670.4079999998</v>
      </c>
      <c r="U267" s="363">
        <v>2376045.1009999998</v>
      </c>
      <c r="V267" s="363">
        <v>3138876.5830000001</v>
      </c>
      <c r="W267" s="363">
        <v>2326294.9500000002</v>
      </c>
    </row>
    <row r="268" spans="2:23">
      <c r="B268" s="361" t="s">
        <v>657</v>
      </c>
      <c r="C268" s="363">
        <v>137618</v>
      </c>
      <c r="D268" s="363">
        <v>113967</v>
      </c>
      <c r="E268" s="363">
        <v>104652</v>
      </c>
      <c r="F268" s="363">
        <v>101630</v>
      </c>
      <c r="G268" s="363">
        <v>56383</v>
      </c>
      <c r="H268" s="363">
        <v>72537</v>
      </c>
      <c r="I268" s="363">
        <v>114392</v>
      </c>
      <c r="J268" s="363">
        <v>577062</v>
      </c>
      <c r="K268" s="363">
        <v>817713</v>
      </c>
      <c r="L268" s="363">
        <v>310788</v>
      </c>
      <c r="M268" s="363">
        <v>606805</v>
      </c>
      <c r="N268" s="363">
        <v>436873.95699999999</v>
      </c>
      <c r="O268" s="364">
        <v>253180.524</v>
      </c>
      <c r="P268" s="363">
        <v>1499873.946</v>
      </c>
      <c r="Q268" s="364">
        <v>1133687.966</v>
      </c>
      <c r="R268" s="364">
        <v>1261329.875</v>
      </c>
      <c r="S268" s="364">
        <v>638786.03899999999</v>
      </c>
      <c r="T268" s="364">
        <v>490069.26</v>
      </c>
      <c r="U268" s="363">
        <v>413545.41</v>
      </c>
      <c r="V268" s="363">
        <v>820221.6</v>
      </c>
      <c r="W268" s="363">
        <v>314714.41899999999</v>
      </c>
    </row>
    <row r="269" spans="2:23">
      <c r="B269" s="361" t="s">
        <v>349</v>
      </c>
      <c r="C269" s="362">
        <v>104528</v>
      </c>
      <c r="D269" s="362">
        <v>100053</v>
      </c>
      <c r="E269" s="362">
        <v>98341</v>
      </c>
      <c r="F269" s="362">
        <v>114247</v>
      </c>
      <c r="G269" s="362">
        <v>88784</v>
      </c>
      <c r="H269" s="362">
        <v>63047</v>
      </c>
      <c r="I269" s="362">
        <v>147989</v>
      </c>
      <c r="J269" s="363">
        <v>164088</v>
      </c>
      <c r="K269" s="363">
        <v>337209</v>
      </c>
      <c r="L269" s="363">
        <v>256951</v>
      </c>
      <c r="M269" s="363">
        <v>240377</v>
      </c>
      <c r="N269" s="363">
        <v>442279.43199999997</v>
      </c>
      <c r="O269" s="364">
        <v>613853.01</v>
      </c>
      <c r="P269" s="363">
        <v>349619.01899999997</v>
      </c>
      <c r="Q269" s="364">
        <v>451869.50400000002</v>
      </c>
      <c r="R269" s="364">
        <v>685301.81599999999</v>
      </c>
      <c r="S269" s="364">
        <v>596299.38100000005</v>
      </c>
      <c r="T269" s="364">
        <v>367517.39</v>
      </c>
      <c r="U269" s="363">
        <v>642016.37</v>
      </c>
      <c r="V269" s="363">
        <v>411064.31099999999</v>
      </c>
      <c r="W269" s="363">
        <v>580374.52800000005</v>
      </c>
    </row>
    <row r="270" spans="2:23">
      <c r="B270" s="361" t="s">
        <v>731</v>
      </c>
      <c r="C270" s="363">
        <v>119960</v>
      </c>
      <c r="D270" s="363">
        <v>71709</v>
      </c>
      <c r="E270" s="363">
        <v>42349</v>
      </c>
      <c r="F270" s="363">
        <v>13570</v>
      </c>
      <c r="G270" s="363">
        <v>20923</v>
      </c>
      <c r="H270" s="363">
        <v>37251</v>
      </c>
      <c r="I270" s="363">
        <v>41852</v>
      </c>
      <c r="J270" s="363">
        <v>59150</v>
      </c>
      <c r="K270" s="363">
        <v>63329</v>
      </c>
      <c r="L270" s="363">
        <v>100437</v>
      </c>
      <c r="M270" s="363">
        <v>74092</v>
      </c>
      <c r="N270" s="363">
        <v>285219.06699999998</v>
      </c>
      <c r="O270" s="364">
        <v>269273.45799999998</v>
      </c>
      <c r="P270" s="363">
        <v>332960.58500000002</v>
      </c>
      <c r="Q270" s="364">
        <v>678967.01599999995</v>
      </c>
      <c r="R270" s="364">
        <v>608183.777</v>
      </c>
      <c r="S270" s="364">
        <v>44888.851999999999</v>
      </c>
      <c r="T270" s="364">
        <v>293395.38699999999</v>
      </c>
      <c r="U270" s="363">
        <v>0</v>
      </c>
      <c r="V270" s="363">
        <v>361848.766</v>
      </c>
      <c r="W270" s="363">
        <v>0</v>
      </c>
    </row>
    <row r="271" spans="2:23">
      <c r="B271" s="361" t="s">
        <v>350</v>
      </c>
      <c r="C271" s="363">
        <v>1105645</v>
      </c>
      <c r="D271" s="363">
        <v>947374</v>
      </c>
      <c r="E271" s="363">
        <v>970023</v>
      </c>
      <c r="F271" s="363">
        <v>759523</v>
      </c>
      <c r="G271" s="363">
        <v>770876</v>
      </c>
      <c r="H271" s="363">
        <v>667784</v>
      </c>
      <c r="I271" s="363">
        <v>638117</v>
      </c>
      <c r="J271" s="363">
        <v>725458</v>
      </c>
      <c r="K271" s="363">
        <v>2116881</v>
      </c>
      <c r="L271" s="363">
        <v>1013856</v>
      </c>
      <c r="M271" s="363">
        <v>2211155</v>
      </c>
      <c r="N271" s="363">
        <v>3815834.0150000001</v>
      </c>
      <c r="O271" s="364">
        <v>4636596.2709999997</v>
      </c>
      <c r="P271" s="363">
        <v>2920389.247</v>
      </c>
      <c r="Q271" s="364">
        <v>3461499.8509999998</v>
      </c>
      <c r="R271" s="364">
        <v>6502426.1260000002</v>
      </c>
      <c r="S271" s="364">
        <v>4704275.4040000001</v>
      </c>
      <c r="T271" s="363">
        <v>1911427.4939999999</v>
      </c>
      <c r="U271" s="363">
        <v>2154967.821</v>
      </c>
      <c r="V271" s="363">
        <v>2571327.7439999999</v>
      </c>
      <c r="W271" s="363">
        <v>1476164.787</v>
      </c>
    </row>
    <row r="272" spans="2:23">
      <c r="B272" s="361" t="s">
        <v>351</v>
      </c>
      <c r="C272" s="363">
        <v>859382</v>
      </c>
      <c r="D272" s="363">
        <v>1574315</v>
      </c>
      <c r="E272" s="363">
        <v>1355443</v>
      </c>
      <c r="F272" s="363">
        <v>764957</v>
      </c>
      <c r="G272" s="363">
        <v>620479</v>
      </c>
      <c r="H272" s="363">
        <v>931577</v>
      </c>
      <c r="I272" s="363">
        <v>1422812</v>
      </c>
      <c r="J272" s="363">
        <v>1422703</v>
      </c>
      <c r="K272" s="363">
        <v>965806</v>
      </c>
      <c r="L272" s="363">
        <v>2216216</v>
      </c>
      <c r="M272" s="363">
        <v>2020631</v>
      </c>
      <c r="N272" s="363">
        <v>1902726.905</v>
      </c>
      <c r="O272" s="364">
        <v>1411354.8970000001</v>
      </c>
      <c r="P272" s="363">
        <v>2118854.281</v>
      </c>
      <c r="Q272" s="364">
        <v>4094955.8149999999</v>
      </c>
      <c r="R272" s="364">
        <v>3539266.6009999998</v>
      </c>
      <c r="S272" s="364">
        <v>2642009.8280000002</v>
      </c>
      <c r="T272" s="363">
        <v>2534607.406</v>
      </c>
      <c r="U272" s="363">
        <v>2249754.9369999999</v>
      </c>
      <c r="V272" s="363">
        <v>2152525.497</v>
      </c>
      <c r="W272" s="363">
        <v>1632889.449</v>
      </c>
    </row>
    <row r="273" spans="2:23">
      <c r="B273" s="361" t="s">
        <v>352</v>
      </c>
      <c r="C273" s="362">
        <v>215939</v>
      </c>
      <c r="D273" s="362">
        <v>106528</v>
      </c>
      <c r="E273" s="362">
        <v>338294</v>
      </c>
      <c r="F273" s="362">
        <v>274891</v>
      </c>
      <c r="G273" s="362">
        <v>287153</v>
      </c>
      <c r="H273" s="362">
        <v>151096</v>
      </c>
      <c r="I273" s="362">
        <v>442500</v>
      </c>
      <c r="J273" s="363">
        <v>463774</v>
      </c>
      <c r="K273" s="363">
        <v>843932</v>
      </c>
      <c r="L273" s="363">
        <v>681697</v>
      </c>
      <c r="M273" s="363">
        <v>590035</v>
      </c>
      <c r="N273" s="363">
        <v>903795.95299999998</v>
      </c>
      <c r="O273" s="364">
        <v>1380931.608</v>
      </c>
      <c r="P273" s="363">
        <v>844990.87199999997</v>
      </c>
      <c r="Q273" s="364">
        <v>1630382.02</v>
      </c>
      <c r="R273" s="364">
        <v>1321354.1140000001</v>
      </c>
      <c r="S273" s="364">
        <v>897121.38699999999</v>
      </c>
      <c r="T273" s="363">
        <v>622776.99</v>
      </c>
      <c r="U273" s="363">
        <v>942162.26</v>
      </c>
      <c r="V273" s="363">
        <v>898176.44799999997</v>
      </c>
      <c r="W273" s="363">
        <v>1056289.6429999999</v>
      </c>
    </row>
    <row r="274" spans="2:23">
      <c r="B274" s="361" t="s">
        <v>353</v>
      </c>
      <c r="C274" s="363">
        <v>84289</v>
      </c>
      <c r="D274" s="363">
        <v>225672</v>
      </c>
      <c r="E274" s="363">
        <v>400066</v>
      </c>
      <c r="F274" s="363">
        <v>1040671</v>
      </c>
      <c r="G274" s="363">
        <v>300827</v>
      </c>
      <c r="H274" s="363">
        <v>323910</v>
      </c>
      <c r="I274" s="363">
        <v>1410676</v>
      </c>
      <c r="J274" s="363">
        <v>2518385</v>
      </c>
      <c r="K274" s="363">
        <v>2649814</v>
      </c>
      <c r="L274" s="363">
        <v>1844660</v>
      </c>
      <c r="M274" s="363">
        <v>587151</v>
      </c>
      <c r="N274" s="363">
        <v>1075827.7339999999</v>
      </c>
      <c r="O274" s="364">
        <v>621130.40300000005</v>
      </c>
      <c r="P274" s="363">
        <v>1066913.4839999999</v>
      </c>
      <c r="Q274" s="364">
        <v>1457855.8049999999</v>
      </c>
      <c r="R274" s="364">
        <v>571674.87</v>
      </c>
      <c r="S274" s="364">
        <v>713892.71499999997</v>
      </c>
      <c r="T274" s="363">
        <v>599456.26800000004</v>
      </c>
      <c r="U274" s="363">
        <v>1204391.054</v>
      </c>
      <c r="V274" s="363">
        <v>555013.22199999995</v>
      </c>
      <c r="W274" s="363">
        <v>526545.34900000005</v>
      </c>
    </row>
    <row r="275" spans="2:23">
      <c r="B275" s="361" t="s">
        <v>354</v>
      </c>
      <c r="C275" s="363">
        <v>247413</v>
      </c>
      <c r="D275" s="363">
        <v>231671</v>
      </c>
      <c r="E275" s="363">
        <v>231511</v>
      </c>
      <c r="F275" s="363">
        <v>228460</v>
      </c>
      <c r="G275" s="363">
        <v>229553</v>
      </c>
      <c r="H275" s="363">
        <v>235267</v>
      </c>
      <c r="I275" s="363">
        <v>170863</v>
      </c>
      <c r="J275" s="363">
        <v>287814</v>
      </c>
      <c r="K275" s="363">
        <v>357749</v>
      </c>
      <c r="L275" s="363">
        <v>420054</v>
      </c>
      <c r="M275" s="363">
        <v>289950</v>
      </c>
      <c r="N275" s="363">
        <v>994306.34299999999</v>
      </c>
      <c r="O275" s="364">
        <v>412285.61</v>
      </c>
      <c r="P275" s="363">
        <v>705616.39</v>
      </c>
      <c r="Q275" s="364">
        <v>1554551.5</v>
      </c>
      <c r="R275" s="364">
        <v>568932.68099999998</v>
      </c>
      <c r="S275" s="364">
        <v>1056159.378</v>
      </c>
      <c r="T275" s="363">
        <v>972177.06299999997</v>
      </c>
      <c r="U275" s="363">
        <v>1059355.33</v>
      </c>
      <c r="V275" s="363">
        <v>1334440.277</v>
      </c>
      <c r="W275" s="363">
        <v>1253784.416</v>
      </c>
    </row>
    <row r="276" spans="2:23">
      <c r="B276" s="361" t="s">
        <v>727</v>
      </c>
      <c r="C276" s="363">
        <v>243322</v>
      </c>
      <c r="D276" s="363">
        <v>364900</v>
      </c>
      <c r="E276" s="363">
        <v>405763</v>
      </c>
      <c r="F276" s="363">
        <v>547177</v>
      </c>
      <c r="G276" s="363">
        <v>259406</v>
      </c>
      <c r="H276" s="363">
        <v>98151</v>
      </c>
      <c r="I276" s="363">
        <v>213919</v>
      </c>
      <c r="J276" s="363">
        <v>414482</v>
      </c>
      <c r="K276" s="363">
        <v>1401042</v>
      </c>
      <c r="L276" s="363">
        <v>858066</v>
      </c>
      <c r="M276" s="363">
        <v>1595862</v>
      </c>
      <c r="N276" s="363">
        <v>2200813.21</v>
      </c>
      <c r="O276" s="364">
        <v>3933712.2769999998</v>
      </c>
      <c r="P276" s="363">
        <v>3356332.0430000001</v>
      </c>
      <c r="Q276" s="364">
        <v>1515782.91</v>
      </c>
      <c r="R276" s="364">
        <v>1710272.703</v>
      </c>
      <c r="S276" s="364">
        <v>1673207.0719999999</v>
      </c>
      <c r="T276" s="363">
        <v>2212973.2680000002</v>
      </c>
      <c r="U276" s="363">
        <v>1716326.6140000001</v>
      </c>
      <c r="V276" s="363">
        <v>1273487.6259999999</v>
      </c>
      <c r="W276" s="363">
        <v>1428275.8770000001</v>
      </c>
    </row>
    <row r="277" spans="2:23">
      <c r="B277" s="361"/>
      <c r="C277" s="362"/>
      <c r="D277" s="362"/>
      <c r="E277" s="362"/>
      <c r="F277" s="362"/>
      <c r="G277" s="362"/>
      <c r="H277" s="362"/>
      <c r="I277" s="362"/>
      <c r="J277" s="363"/>
      <c r="K277" s="363"/>
      <c r="L277" s="363"/>
      <c r="M277" s="363"/>
      <c r="N277" s="363"/>
      <c r="O277" s="364"/>
      <c r="P277" s="363"/>
      <c r="Q277" s="364"/>
      <c r="R277" s="364"/>
      <c r="S277" s="364"/>
      <c r="T277" s="363"/>
    </row>
    <row r="278" spans="2:23">
      <c r="B278" s="368" t="s">
        <v>3</v>
      </c>
      <c r="C278" s="369">
        <f t="shared" ref="C278:N278" si="21">SUM(C244:C276)</f>
        <v>8127771</v>
      </c>
      <c r="D278" s="369">
        <f t="shared" si="21"/>
        <v>10258027</v>
      </c>
      <c r="E278" s="369">
        <f t="shared" si="21"/>
        <v>10364847</v>
      </c>
      <c r="F278" s="369">
        <f t="shared" si="21"/>
        <v>9779268</v>
      </c>
      <c r="G278" s="369">
        <f t="shared" si="21"/>
        <v>8667668</v>
      </c>
      <c r="H278" s="369">
        <f t="shared" si="21"/>
        <v>8898219</v>
      </c>
      <c r="I278" s="369">
        <f t="shared" si="21"/>
        <v>12038186</v>
      </c>
      <c r="J278" s="369">
        <f t="shared" si="21"/>
        <v>17230222</v>
      </c>
      <c r="K278" s="369">
        <f t="shared" si="21"/>
        <v>21506244</v>
      </c>
      <c r="L278" s="369">
        <f t="shared" si="21"/>
        <v>22114773</v>
      </c>
      <c r="M278" s="369">
        <f t="shared" si="21"/>
        <v>24048912</v>
      </c>
      <c r="N278" s="369">
        <f t="shared" si="21"/>
        <v>33803976.957999997</v>
      </c>
      <c r="O278" s="369">
        <f t="shared" ref="O278:U278" si="22">SUM(O244:O276)</f>
        <v>30798426.477000002</v>
      </c>
      <c r="P278" s="369">
        <f t="shared" si="22"/>
        <v>32393955.767000005</v>
      </c>
      <c r="Q278" s="369">
        <f t="shared" si="22"/>
        <v>37961743.081999995</v>
      </c>
      <c r="R278" s="369">
        <f t="shared" si="22"/>
        <v>38504520.229000002</v>
      </c>
      <c r="S278" s="369">
        <f t="shared" si="22"/>
        <v>32648088.894000001</v>
      </c>
      <c r="T278" s="369">
        <f t="shared" si="22"/>
        <v>29985044.089999996</v>
      </c>
      <c r="U278" s="369">
        <f t="shared" si="22"/>
        <v>28337992.083999999</v>
      </c>
      <c r="V278" s="369">
        <f t="shared" ref="V278:W278" si="23">SUM(V244:V276)</f>
        <v>32678499.920999996</v>
      </c>
      <c r="W278" s="376">
        <f t="shared" si="23"/>
        <v>27004714.982999999</v>
      </c>
    </row>
    <row r="279" spans="2:23">
      <c r="B279" s="213" t="s">
        <v>686</v>
      </c>
    </row>
    <row r="280" spans="2:23">
      <c r="B280" s="225" t="s">
        <v>793</v>
      </c>
    </row>
    <row r="281" spans="2:23">
      <c r="B281" s="225" t="s">
        <v>808</v>
      </c>
    </row>
    <row r="282" spans="2:23">
      <c r="B282" s="225" t="s">
        <v>732</v>
      </c>
    </row>
    <row r="283" spans="2:23">
      <c r="B283" s="225" t="s">
        <v>733</v>
      </c>
    </row>
    <row r="286" spans="2:23">
      <c r="B286" s="212" t="s">
        <v>53</v>
      </c>
      <c r="C286" s="212"/>
      <c r="D286" s="217"/>
      <c r="E286" s="217"/>
      <c r="F286" s="217"/>
      <c r="G286" s="217"/>
      <c r="H286" s="217"/>
      <c r="I286" s="217"/>
      <c r="J286" s="249"/>
      <c r="K286" s="249"/>
    </row>
    <row r="287" spans="2:23">
      <c r="B287" s="296" t="s">
        <v>218</v>
      </c>
      <c r="C287" s="296"/>
      <c r="D287" s="277"/>
      <c r="E287" s="277"/>
      <c r="F287" s="217"/>
      <c r="G287" s="217"/>
      <c r="H287" s="217"/>
      <c r="I287" s="217"/>
      <c r="J287" s="249"/>
      <c r="K287" s="249"/>
    </row>
    <row r="288" spans="2:23">
      <c r="B288" s="371" t="s">
        <v>219</v>
      </c>
      <c r="C288" s="371"/>
      <c r="D288" s="372"/>
      <c r="E288" s="370"/>
      <c r="F288" s="217"/>
      <c r="G288" s="217"/>
      <c r="H288" s="217"/>
      <c r="I288" s="217"/>
      <c r="J288" s="249"/>
      <c r="K288" s="249"/>
    </row>
    <row r="289" spans="2:23">
      <c r="B289" s="211" t="s">
        <v>2</v>
      </c>
      <c r="C289" s="211"/>
      <c r="D289" s="217"/>
      <c r="E289" s="217"/>
      <c r="F289" s="217"/>
      <c r="G289" s="217"/>
      <c r="H289" s="217"/>
      <c r="I289" s="217"/>
      <c r="J289" s="249"/>
      <c r="K289" s="249"/>
      <c r="M289" s="249"/>
      <c r="N289" s="252"/>
      <c r="O289" s="433" t="s">
        <v>185</v>
      </c>
      <c r="P289" s="252"/>
    </row>
    <row r="290" spans="2:23">
      <c r="B290" s="211"/>
      <c r="C290" s="211"/>
      <c r="D290" s="217"/>
      <c r="E290" s="217"/>
      <c r="F290" s="217"/>
      <c r="G290" s="217"/>
      <c r="H290" s="217"/>
      <c r="I290" s="217"/>
      <c r="J290" s="249"/>
      <c r="K290" s="249"/>
    </row>
    <row r="291" spans="2:23">
      <c r="B291" s="366" t="s">
        <v>217</v>
      </c>
      <c r="C291" s="367">
        <v>2001</v>
      </c>
      <c r="D291" s="367">
        <v>2002</v>
      </c>
      <c r="E291" s="367">
        <v>2003</v>
      </c>
      <c r="F291" s="367">
        <v>2004</v>
      </c>
      <c r="G291" s="367">
        <v>2005</v>
      </c>
      <c r="H291" s="367">
        <v>2006</v>
      </c>
      <c r="I291" s="367">
        <v>2007</v>
      </c>
      <c r="J291" s="367">
        <v>2008</v>
      </c>
      <c r="K291" s="367">
        <v>2009</v>
      </c>
      <c r="L291" s="367">
        <v>2010</v>
      </c>
      <c r="M291" s="367">
        <v>2011</v>
      </c>
      <c r="N291" s="367">
        <v>2012</v>
      </c>
      <c r="O291" s="367">
        <v>2013</v>
      </c>
      <c r="P291" s="367">
        <v>2014</v>
      </c>
      <c r="Q291" s="367">
        <v>2015</v>
      </c>
      <c r="R291" s="367">
        <v>2016</v>
      </c>
      <c r="S291" s="367">
        <v>2017</v>
      </c>
      <c r="T291" s="367">
        <v>2018</v>
      </c>
      <c r="U291" s="367">
        <v>2019</v>
      </c>
      <c r="V291" s="367">
        <v>2020</v>
      </c>
      <c r="W291" s="375">
        <v>2021</v>
      </c>
    </row>
    <row r="292" spans="2:23">
      <c r="B292" s="361" t="s">
        <v>355</v>
      </c>
      <c r="C292" s="363">
        <v>801083</v>
      </c>
      <c r="D292" s="363">
        <v>408131</v>
      </c>
      <c r="E292" s="363">
        <v>484642</v>
      </c>
      <c r="F292" s="363">
        <v>580591</v>
      </c>
      <c r="G292" s="363">
        <v>213817</v>
      </c>
      <c r="H292" s="363">
        <v>701677</v>
      </c>
      <c r="I292" s="363">
        <v>696855</v>
      </c>
      <c r="J292" s="363">
        <v>499908</v>
      </c>
      <c r="K292" s="363">
        <v>654874</v>
      </c>
      <c r="L292" s="363">
        <v>701706</v>
      </c>
      <c r="M292" s="363">
        <v>357628</v>
      </c>
      <c r="N292" s="363">
        <v>1239411.0889999999</v>
      </c>
      <c r="O292" s="364">
        <v>2400276.9530000002</v>
      </c>
      <c r="P292" s="363">
        <v>1405001.27</v>
      </c>
      <c r="Q292" s="364">
        <v>1229644.9850000001</v>
      </c>
      <c r="R292" s="364">
        <v>1137731.608</v>
      </c>
      <c r="S292" s="364">
        <v>1249389.898</v>
      </c>
      <c r="T292" s="363">
        <v>1729336.389</v>
      </c>
      <c r="U292" s="363">
        <v>2275942.3480000002</v>
      </c>
      <c r="V292" s="363">
        <v>1541664.574</v>
      </c>
      <c r="W292" s="363">
        <v>1922815.977</v>
      </c>
    </row>
    <row r="293" spans="2:23">
      <c r="B293" s="361" t="s">
        <v>356</v>
      </c>
      <c r="C293" s="363">
        <v>218646</v>
      </c>
      <c r="D293" s="363">
        <v>91257</v>
      </c>
      <c r="E293" s="363">
        <v>57841</v>
      </c>
      <c r="F293" s="363">
        <v>72262</v>
      </c>
      <c r="G293" s="363">
        <v>51184</v>
      </c>
      <c r="H293" s="363">
        <v>45843</v>
      </c>
      <c r="I293" s="363">
        <v>233374</v>
      </c>
      <c r="J293" s="363">
        <v>86678</v>
      </c>
      <c r="K293" s="363">
        <v>464693</v>
      </c>
      <c r="L293" s="363">
        <v>378401</v>
      </c>
      <c r="M293" s="363">
        <v>451991</v>
      </c>
      <c r="N293" s="363">
        <v>661940.18099999998</v>
      </c>
      <c r="O293" s="364">
        <v>557060.78200000001</v>
      </c>
      <c r="P293" s="363">
        <v>539696.071</v>
      </c>
      <c r="Q293" s="364">
        <v>413318.04</v>
      </c>
      <c r="R293" s="364">
        <v>525708.21499999997</v>
      </c>
      <c r="S293" s="364">
        <v>421366.14799999999</v>
      </c>
      <c r="T293" s="363">
        <v>720450.17599999998</v>
      </c>
      <c r="U293" s="363">
        <v>633360.73400000005</v>
      </c>
      <c r="V293" s="363">
        <v>707461.03300000005</v>
      </c>
      <c r="W293" s="363">
        <v>1029473.336</v>
      </c>
    </row>
    <row r="294" spans="2:23">
      <c r="B294" s="361" t="s">
        <v>357</v>
      </c>
      <c r="C294" s="363">
        <v>57053</v>
      </c>
      <c r="D294" s="363">
        <v>383784</v>
      </c>
      <c r="E294" s="363">
        <v>201464</v>
      </c>
      <c r="F294" s="363">
        <v>140030</v>
      </c>
      <c r="G294" s="363">
        <v>564373</v>
      </c>
      <c r="H294" s="363">
        <v>600630</v>
      </c>
      <c r="I294" s="363">
        <v>424592</v>
      </c>
      <c r="J294" s="363">
        <v>512734</v>
      </c>
      <c r="K294" s="363">
        <v>632776</v>
      </c>
      <c r="L294" s="363">
        <v>433424</v>
      </c>
      <c r="M294" s="363">
        <v>344268</v>
      </c>
      <c r="N294" s="363">
        <v>686864.88300000003</v>
      </c>
      <c r="O294" s="364">
        <v>689888.82299999997</v>
      </c>
      <c r="P294" s="363">
        <v>1048974.2649999999</v>
      </c>
      <c r="Q294" s="364">
        <v>780005.47499999998</v>
      </c>
      <c r="R294" s="364">
        <v>991186.01199999999</v>
      </c>
      <c r="S294" s="364">
        <v>499219.40299999999</v>
      </c>
      <c r="T294" s="363">
        <v>658000.01300000004</v>
      </c>
      <c r="U294" s="363">
        <v>501384.69900000002</v>
      </c>
      <c r="V294" s="363">
        <v>677839.353</v>
      </c>
      <c r="W294" s="363">
        <v>1296379.2509999999</v>
      </c>
    </row>
    <row r="295" spans="2:23">
      <c r="B295" s="361" t="s">
        <v>358</v>
      </c>
      <c r="C295" s="363">
        <v>432602</v>
      </c>
      <c r="D295" s="363">
        <v>341380</v>
      </c>
      <c r="E295" s="363">
        <v>231551</v>
      </c>
      <c r="F295" s="363">
        <v>225565</v>
      </c>
      <c r="G295" s="363">
        <v>137537</v>
      </c>
      <c r="H295" s="363">
        <v>135648</v>
      </c>
      <c r="I295" s="363">
        <v>371309</v>
      </c>
      <c r="J295" s="363">
        <v>271079</v>
      </c>
      <c r="K295" s="363">
        <v>262405</v>
      </c>
      <c r="L295" s="363">
        <v>862789</v>
      </c>
      <c r="M295" s="363">
        <v>1606448</v>
      </c>
      <c r="N295" s="363">
        <v>2426806.1370000001</v>
      </c>
      <c r="O295" s="364">
        <v>2510345.0070000002</v>
      </c>
      <c r="P295" s="363">
        <v>5044562.6500000004</v>
      </c>
      <c r="Q295" s="364">
        <v>6550753.7300000004</v>
      </c>
      <c r="R295" s="364">
        <v>1535700.59</v>
      </c>
      <c r="S295" s="364">
        <v>987249.23800000001</v>
      </c>
      <c r="T295" s="363">
        <v>1203234.2220000001</v>
      </c>
      <c r="U295" s="363">
        <v>1107946.551</v>
      </c>
      <c r="V295" s="363">
        <v>1354733.7339999999</v>
      </c>
      <c r="W295" s="363">
        <v>1511538.9469999999</v>
      </c>
    </row>
    <row r="296" spans="2:23">
      <c r="B296" s="361" t="s">
        <v>359</v>
      </c>
      <c r="C296" s="362">
        <v>82621</v>
      </c>
      <c r="D296" s="362">
        <v>61277</v>
      </c>
      <c r="E296" s="362">
        <v>156291</v>
      </c>
      <c r="F296" s="362">
        <v>85737</v>
      </c>
      <c r="G296" s="362">
        <v>62560</v>
      </c>
      <c r="H296" s="362">
        <v>99251</v>
      </c>
      <c r="I296" s="362">
        <v>239170</v>
      </c>
      <c r="J296" s="363">
        <v>424735</v>
      </c>
      <c r="K296" s="363">
        <v>142739</v>
      </c>
      <c r="L296" s="363">
        <v>358805</v>
      </c>
      <c r="M296" s="363">
        <v>385880</v>
      </c>
      <c r="N296" s="363">
        <v>378227.07799999998</v>
      </c>
      <c r="O296" s="364">
        <v>344927.79499999998</v>
      </c>
      <c r="P296" s="363">
        <v>629127.49100000004</v>
      </c>
      <c r="Q296" s="364">
        <v>745496.13600000006</v>
      </c>
      <c r="R296" s="364">
        <v>709403.62</v>
      </c>
      <c r="S296" s="364">
        <v>691510.69</v>
      </c>
      <c r="T296" s="363">
        <v>458977.799</v>
      </c>
      <c r="U296" s="363">
        <v>653148.10499999998</v>
      </c>
      <c r="V296" s="363">
        <v>462233.39399999997</v>
      </c>
      <c r="W296" s="363">
        <v>1069722.209</v>
      </c>
    </row>
    <row r="297" spans="2:23">
      <c r="B297" s="361" t="s">
        <v>360</v>
      </c>
      <c r="C297" s="363">
        <v>2096841</v>
      </c>
      <c r="D297" s="363">
        <v>2086498</v>
      </c>
      <c r="E297" s="363">
        <v>1181507</v>
      </c>
      <c r="F297" s="363">
        <v>667358</v>
      </c>
      <c r="G297" s="363">
        <v>685451</v>
      </c>
      <c r="H297" s="363">
        <v>1772546</v>
      </c>
      <c r="I297" s="363">
        <v>3357570</v>
      </c>
      <c r="J297" s="363">
        <v>1472193</v>
      </c>
      <c r="K297" s="363">
        <v>2047717</v>
      </c>
      <c r="L297" s="363">
        <v>1498269</v>
      </c>
      <c r="M297" s="363">
        <v>2676539</v>
      </c>
      <c r="N297" s="363">
        <v>3205683.4619999998</v>
      </c>
      <c r="O297" s="364">
        <v>3622129.716</v>
      </c>
      <c r="P297" s="363">
        <v>3129200.952</v>
      </c>
      <c r="Q297" s="364">
        <v>3955520.733</v>
      </c>
      <c r="R297" s="364">
        <v>4727897.8080000002</v>
      </c>
      <c r="S297" s="364">
        <v>4538179.483</v>
      </c>
      <c r="T297" s="363">
        <v>4918570.2029999997</v>
      </c>
      <c r="U297" s="363">
        <v>4763178.9129999997</v>
      </c>
      <c r="V297" s="363">
        <v>4565491.8080000002</v>
      </c>
      <c r="W297" s="363">
        <v>6440401.6220000004</v>
      </c>
    </row>
    <row r="298" spans="2:23">
      <c r="B298" s="361" t="s">
        <v>361</v>
      </c>
      <c r="C298" s="363">
        <v>157656</v>
      </c>
      <c r="D298" s="363">
        <v>94285</v>
      </c>
      <c r="E298" s="363">
        <v>61228</v>
      </c>
      <c r="F298" s="363">
        <v>71275</v>
      </c>
      <c r="G298" s="363">
        <v>147621</v>
      </c>
      <c r="H298" s="363">
        <v>164217</v>
      </c>
      <c r="I298" s="363">
        <v>107712</v>
      </c>
      <c r="J298" s="363">
        <v>196287</v>
      </c>
      <c r="K298" s="363">
        <v>95026</v>
      </c>
      <c r="L298" s="363">
        <v>190388</v>
      </c>
      <c r="M298" s="363">
        <v>178437</v>
      </c>
      <c r="N298" s="363">
        <v>208027.823</v>
      </c>
      <c r="O298" s="364">
        <v>276841.25099999999</v>
      </c>
      <c r="P298" s="363">
        <v>96260.967000000004</v>
      </c>
      <c r="Q298" s="364">
        <v>174919.86900000001</v>
      </c>
      <c r="R298" s="364">
        <v>209591.80900000001</v>
      </c>
      <c r="S298" s="364">
        <v>237359.851</v>
      </c>
      <c r="T298" s="363">
        <v>145025.57800000001</v>
      </c>
      <c r="U298" s="363">
        <v>403912.54</v>
      </c>
      <c r="V298" s="363">
        <v>407585.91700000002</v>
      </c>
      <c r="W298" s="363">
        <v>575517.72199999995</v>
      </c>
    </row>
    <row r="299" spans="2:23">
      <c r="B299" s="361" t="s">
        <v>362</v>
      </c>
      <c r="C299" s="363">
        <v>190794</v>
      </c>
      <c r="D299" s="363">
        <v>76795</v>
      </c>
      <c r="E299" s="363">
        <v>122972</v>
      </c>
      <c r="F299" s="363">
        <v>135863</v>
      </c>
      <c r="G299" s="363">
        <v>124676</v>
      </c>
      <c r="H299" s="363">
        <v>123573</v>
      </c>
      <c r="I299" s="363">
        <v>159012</v>
      </c>
      <c r="J299" s="363">
        <v>63962</v>
      </c>
      <c r="K299" s="363">
        <v>405681</v>
      </c>
      <c r="L299" s="363">
        <v>448213</v>
      </c>
      <c r="M299" s="363">
        <v>744940</v>
      </c>
      <c r="N299" s="363">
        <v>1110859.9350000001</v>
      </c>
      <c r="O299" s="364">
        <v>831751.46499999997</v>
      </c>
      <c r="P299" s="363">
        <v>672624.995</v>
      </c>
      <c r="Q299" s="364">
        <v>521907.32799999998</v>
      </c>
      <c r="R299" s="364">
        <v>515709.10600000003</v>
      </c>
      <c r="S299" s="364">
        <v>555701.62699999998</v>
      </c>
      <c r="T299" s="363">
        <v>448875.299</v>
      </c>
      <c r="U299" s="363">
        <v>738261.728</v>
      </c>
      <c r="V299" s="363">
        <v>824354.83</v>
      </c>
      <c r="W299" s="363">
        <v>428229.10800000001</v>
      </c>
    </row>
    <row r="300" spans="2:23">
      <c r="B300" s="361" t="s">
        <v>363</v>
      </c>
      <c r="C300" s="362">
        <v>91152</v>
      </c>
      <c r="D300" s="362">
        <v>87185</v>
      </c>
      <c r="E300" s="362">
        <v>74541</v>
      </c>
      <c r="F300" s="362">
        <v>69552</v>
      </c>
      <c r="G300" s="362">
        <v>73207</v>
      </c>
      <c r="H300" s="362">
        <v>152245</v>
      </c>
      <c r="I300" s="362">
        <v>127856</v>
      </c>
      <c r="J300" s="363">
        <v>186787</v>
      </c>
      <c r="K300" s="363">
        <v>200606</v>
      </c>
      <c r="L300" s="363">
        <v>496457</v>
      </c>
      <c r="M300" s="363">
        <v>681086</v>
      </c>
      <c r="N300" s="363">
        <v>644338.49699999997</v>
      </c>
      <c r="O300" s="364">
        <v>603637.94299999997</v>
      </c>
      <c r="P300" s="363">
        <v>660362.96</v>
      </c>
      <c r="Q300" s="364">
        <v>949316.41599999997</v>
      </c>
      <c r="R300" s="364">
        <v>603837.23899999994</v>
      </c>
      <c r="S300" s="364">
        <v>974094.03</v>
      </c>
      <c r="T300" s="363">
        <v>763039.20900000003</v>
      </c>
      <c r="U300" s="363">
        <v>987418.66299999994</v>
      </c>
      <c r="V300" s="363">
        <v>990638.73199999996</v>
      </c>
      <c r="W300" s="363">
        <v>1322198.382</v>
      </c>
    </row>
    <row r="301" spans="2:23">
      <c r="B301" s="361" t="s">
        <v>364</v>
      </c>
      <c r="C301" s="363">
        <v>390391</v>
      </c>
      <c r="D301" s="363">
        <v>354818</v>
      </c>
      <c r="E301" s="363">
        <v>470960</v>
      </c>
      <c r="F301" s="363">
        <v>351793</v>
      </c>
      <c r="G301" s="363">
        <v>460904</v>
      </c>
      <c r="H301" s="363">
        <v>1597492</v>
      </c>
      <c r="I301" s="363">
        <v>1226870</v>
      </c>
      <c r="J301" s="363">
        <v>1439057</v>
      </c>
      <c r="K301" s="363">
        <v>710501</v>
      </c>
      <c r="L301" s="363">
        <v>636292</v>
      </c>
      <c r="M301" s="363">
        <v>793801</v>
      </c>
      <c r="N301" s="363">
        <v>1479077.443</v>
      </c>
      <c r="O301" s="364">
        <v>2118063.8330000001</v>
      </c>
      <c r="P301" s="363">
        <v>1776456.5660000001</v>
      </c>
      <c r="Q301" s="364">
        <v>1346140.5290000001</v>
      </c>
      <c r="R301" s="364">
        <v>1506059.0249999999</v>
      </c>
      <c r="S301" s="364">
        <v>1878047.331</v>
      </c>
      <c r="T301" s="363">
        <v>1719908.7490000001</v>
      </c>
      <c r="U301" s="363">
        <v>2018683.1540000001</v>
      </c>
      <c r="V301" s="363">
        <v>1683127.1240000001</v>
      </c>
      <c r="W301" s="363">
        <v>2444116.5240000002</v>
      </c>
    </row>
    <row r="302" spans="2:23">
      <c r="B302" s="361" t="s">
        <v>734</v>
      </c>
      <c r="C302" s="363">
        <v>568371</v>
      </c>
      <c r="D302" s="363">
        <v>723021</v>
      </c>
      <c r="E302" s="363">
        <v>431927</v>
      </c>
      <c r="F302" s="363">
        <v>189590</v>
      </c>
      <c r="G302" s="363">
        <v>256636</v>
      </c>
      <c r="H302" s="363">
        <v>384051</v>
      </c>
      <c r="I302" s="363">
        <v>569955</v>
      </c>
      <c r="J302" s="363">
        <v>624617</v>
      </c>
      <c r="K302" s="363">
        <v>354242</v>
      </c>
      <c r="L302" s="363">
        <v>382540</v>
      </c>
      <c r="M302" s="363">
        <v>588007</v>
      </c>
      <c r="N302" s="363">
        <v>1106715.6569999999</v>
      </c>
      <c r="O302" s="364">
        <v>989375.93799999997</v>
      </c>
      <c r="P302" s="363">
        <v>905857.06299999997</v>
      </c>
      <c r="Q302" s="364">
        <v>849022.24300000002</v>
      </c>
      <c r="R302" s="364">
        <v>631908.92000000004</v>
      </c>
      <c r="S302" s="364">
        <v>560428.63</v>
      </c>
      <c r="T302" s="363">
        <v>695415.995</v>
      </c>
      <c r="U302" s="363">
        <v>723264.94799999997</v>
      </c>
      <c r="V302" s="363">
        <v>800939.31</v>
      </c>
      <c r="W302" s="363">
        <v>1477179.12</v>
      </c>
    </row>
    <row r="303" spans="2:23">
      <c r="B303" s="361" t="s">
        <v>13</v>
      </c>
      <c r="C303" s="363">
        <v>368853</v>
      </c>
      <c r="D303" s="363">
        <v>292203</v>
      </c>
      <c r="E303" s="363">
        <v>131645</v>
      </c>
      <c r="F303" s="363">
        <v>337020</v>
      </c>
      <c r="G303" s="363">
        <v>228232</v>
      </c>
      <c r="H303" s="363">
        <v>200428</v>
      </c>
      <c r="I303" s="363">
        <v>352617</v>
      </c>
      <c r="J303" s="363">
        <v>288208</v>
      </c>
      <c r="K303" s="363">
        <v>304453</v>
      </c>
      <c r="L303" s="363">
        <v>205792</v>
      </c>
      <c r="M303" s="363">
        <v>407201</v>
      </c>
      <c r="N303" s="363">
        <v>632631.76599999995</v>
      </c>
      <c r="O303" s="364">
        <v>1168947.2239999999</v>
      </c>
      <c r="P303" s="363">
        <v>820987.49100000004</v>
      </c>
      <c r="Q303" s="364">
        <v>846910.67299999995</v>
      </c>
      <c r="R303" s="364">
        <v>1153246.112</v>
      </c>
      <c r="S303" s="364">
        <v>906153.97900000005</v>
      </c>
      <c r="T303" s="363">
        <v>706871.72900000005</v>
      </c>
      <c r="U303" s="363">
        <v>584373.54399999999</v>
      </c>
      <c r="V303" s="363">
        <v>906543.52500000002</v>
      </c>
      <c r="W303" s="363">
        <v>1154835.845</v>
      </c>
    </row>
    <row r="304" spans="2:23">
      <c r="B304" s="361" t="s">
        <v>365</v>
      </c>
      <c r="C304" s="362">
        <v>406609</v>
      </c>
      <c r="D304" s="362">
        <v>502596</v>
      </c>
      <c r="E304" s="362">
        <v>477455</v>
      </c>
      <c r="F304" s="362">
        <v>743307</v>
      </c>
      <c r="G304" s="362">
        <v>363186</v>
      </c>
      <c r="H304" s="362">
        <v>473876</v>
      </c>
      <c r="I304" s="362">
        <v>468318</v>
      </c>
      <c r="J304" s="363">
        <v>734610</v>
      </c>
      <c r="K304" s="363">
        <v>1905092</v>
      </c>
      <c r="L304" s="363">
        <v>436623</v>
      </c>
      <c r="M304" s="363">
        <v>877399</v>
      </c>
      <c r="N304" s="363">
        <v>860983.36800000002</v>
      </c>
      <c r="O304" s="364">
        <v>562183.152</v>
      </c>
      <c r="P304" s="363">
        <v>402145.13799999998</v>
      </c>
      <c r="Q304" s="364">
        <v>1386199.8929999999</v>
      </c>
      <c r="R304" s="364">
        <v>1293909.3910000001</v>
      </c>
      <c r="S304" s="364">
        <v>1410028.629</v>
      </c>
      <c r="T304" s="363">
        <v>3729062.5410000002</v>
      </c>
      <c r="U304" s="363">
        <v>1306033.057</v>
      </c>
      <c r="V304" s="363">
        <v>913749.17799999996</v>
      </c>
      <c r="W304" s="363">
        <v>1225191.2720000001</v>
      </c>
    </row>
    <row r="305" spans="2:23">
      <c r="B305" s="361" t="s">
        <v>366</v>
      </c>
      <c r="C305" s="363">
        <v>569288</v>
      </c>
      <c r="D305" s="363">
        <v>662416</v>
      </c>
      <c r="E305" s="363">
        <v>413727</v>
      </c>
      <c r="F305" s="363">
        <v>259245</v>
      </c>
      <c r="G305" s="363">
        <v>201839</v>
      </c>
      <c r="H305" s="363">
        <v>600195</v>
      </c>
      <c r="I305" s="363">
        <v>530475</v>
      </c>
      <c r="J305" s="363">
        <v>612391</v>
      </c>
      <c r="K305" s="363">
        <v>705255</v>
      </c>
      <c r="L305" s="363">
        <v>941346</v>
      </c>
      <c r="M305" s="363">
        <v>672700</v>
      </c>
      <c r="N305" s="363">
        <v>1121816.9620000001</v>
      </c>
      <c r="O305" s="364">
        <v>1799600.7560000001</v>
      </c>
      <c r="P305" s="363">
        <v>2088409.77</v>
      </c>
      <c r="Q305" s="364">
        <v>1076653.0290000001</v>
      </c>
      <c r="R305" s="364">
        <v>1183617.1370000001</v>
      </c>
      <c r="S305" s="364">
        <v>581725.65099999995</v>
      </c>
      <c r="T305" s="363">
        <v>1173079.9809999999</v>
      </c>
      <c r="U305" s="363">
        <v>1211643.2649999999</v>
      </c>
      <c r="V305" s="363">
        <v>1014047.343</v>
      </c>
      <c r="W305" s="363">
        <v>1611484.828</v>
      </c>
    </row>
    <row r="306" spans="2:23">
      <c r="B306" s="361" t="s">
        <v>735</v>
      </c>
      <c r="C306" s="363">
        <v>114196</v>
      </c>
      <c r="D306" s="363">
        <v>129263</v>
      </c>
      <c r="E306" s="363">
        <v>63549</v>
      </c>
      <c r="F306" s="363">
        <v>54384</v>
      </c>
      <c r="G306" s="363">
        <v>207451</v>
      </c>
      <c r="H306" s="363">
        <v>360037</v>
      </c>
      <c r="I306" s="363">
        <v>407619</v>
      </c>
      <c r="J306" s="363">
        <v>257032</v>
      </c>
      <c r="K306" s="363">
        <v>310690</v>
      </c>
      <c r="L306" s="363">
        <v>237299</v>
      </c>
      <c r="M306" s="363">
        <v>1625725</v>
      </c>
      <c r="N306" s="363">
        <v>825829.81499999994</v>
      </c>
      <c r="O306" s="364">
        <v>365876.09899999999</v>
      </c>
      <c r="P306" s="363">
        <v>592134.19200000004</v>
      </c>
      <c r="Q306" s="364">
        <v>527932.97699999996</v>
      </c>
      <c r="R306" s="364">
        <v>328527.69900000002</v>
      </c>
      <c r="S306" s="364">
        <v>379333.83899999998</v>
      </c>
      <c r="T306" s="363">
        <v>383274.64399999997</v>
      </c>
      <c r="U306" s="363">
        <v>537067.44499999995</v>
      </c>
      <c r="V306" s="363">
        <v>722376.92500000005</v>
      </c>
      <c r="W306" s="363">
        <v>935858.23600000003</v>
      </c>
    </row>
    <row r="307" spans="2:23">
      <c r="B307" s="361" t="s">
        <v>367</v>
      </c>
      <c r="C307" s="363">
        <v>193715</v>
      </c>
      <c r="D307" s="363">
        <v>310440</v>
      </c>
      <c r="E307" s="363">
        <v>265806</v>
      </c>
      <c r="F307" s="363">
        <v>258503</v>
      </c>
      <c r="G307" s="363">
        <v>95151</v>
      </c>
      <c r="H307" s="363">
        <v>130700</v>
      </c>
      <c r="I307" s="363">
        <v>128943</v>
      </c>
      <c r="J307" s="363">
        <v>234562</v>
      </c>
      <c r="K307" s="363">
        <v>135513</v>
      </c>
      <c r="L307" s="363">
        <v>336460</v>
      </c>
      <c r="M307" s="363">
        <v>678550</v>
      </c>
      <c r="N307" s="363">
        <v>421629.12699999998</v>
      </c>
      <c r="O307" s="364">
        <v>351065.103</v>
      </c>
      <c r="P307" s="363">
        <v>695576.505</v>
      </c>
      <c r="Q307" s="364">
        <v>2396355.4190000002</v>
      </c>
      <c r="R307" s="364">
        <v>673925.60900000005</v>
      </c>
      <c r="S307" s="364">
        <v>347309.614</v>
      </c>
      <c r="T307" s="363">
        <v>980250.16500000004</v>
      </c>
      <c r="U307" s="363">
        <v>874659.321</v>
      </c>
      <c r="V307" s="363">
        <v>700267.82799999998</v>
      </c>
      <c r="W307" s="363">
        <v>1116291.797</v>
      </c>
    </row>
    <row r="308" spans="2:23">
      <c r="B308" s="361" t="s">
        <v>368</v>
      </c>
      <c r="C308" s="363">
        <v>193771</v>
      </c>
      <c r="D308" s="363">
        <v>134380</v>
      </c>
      <c r="E308" s="363">
        <v>126372</v>
      </c>
      <c r="F308" s="363">
        <v>88146</v>
      </c>
      <c r="G308" s="363">
        <v>206880</v>
      </c>
      <c r="H308" s="363">
        <v>137323</v>
      </c>
      <c r="I308" s="363">
        <v>212433</v>
      </c>
      <c r="J308" s="363">
        <v>337739</v>
      </c>
      <c r="K308" s="363">
        <v>264576</v>
      </c>
      <c r="L308" s="363">
        <v>289188</v>
      </c>
      <c r="M308" s="363">
        <v>660788</v>
      </c>
      <c r="N308" s="363">
        <v>1407522.7860000001</v>
      </c>
      <c r="O308" s="364">
        <v>1453046.0830000001</v>
      </c>
      <c r="P308" s="363">
        <v>745041.076</v>
      </c>
      <c r="Q308" s="364">
        <v>526649.68599999999</v>
      </c>
      <c r="R308" s="364">
        <v>685655.96799999999</v>
      </c>
      <c r="S308" s="364">
        <v>444212.51400000002</v>
      </c>
      <c r="T308" s="363">
        <v>498996.98700000002</v>
      </c>
      <c r="U308" s="363">
        <v>482200.43699999998</v>
      </c>
      <c r="V308" s="363">
        <v>677152.522</v>
      </c>
      <c r="W308" s="363">
        <v>769303.23100000003</v>
      </c>
    </row>
    <row r="309" spans="2:23">
      <c r="B309" s="361" t="s">
        <v>369</v>
      </c>
      <c r="C309" s="363">
        <v>86701</v>
      </c>
      <c r="D309" s="363">
        <v>81470</v>
      </c>
      <c r="E309" s="363">
        <v>221041</v>
      </c>
      <c r="F309" s="363">
        <v>243782</v>
      </c>
      <c r="G309" s="363">
        <v>374397</v>
      </c>
      <c r="H309" s="363">
        <v>413507</v>
      </c>
      <c r="I309" s="363">
        <v>570012</v>
      </c>
      <c r="J309" s="363">
        <v>318576</v>
      </c>
      <c r="K309" s="363">
        <v>440374</v>
      </c>
      <c r="L309" s="363">
        <v>328324</v>
      </c>
      <c r="M309" s="363">
        <v>351821</v>
      </c>
      <c r="N309" s="363">
        <v>462100.26899999997</v>
      </c>
      <c r="O309" s="364">
        <v>708735.46</v>
      </c>
      <c r="P309" s="363">
        <v>612296.90700000001</v>
      </c>
      <c r="Q309" s="364">
        <v>902292.35</v>
      </c>
      <c r="R309" s="364">
        <v>457679.86800000002</v>
      </c>
      <c r="S309" s="364">
        <v>315032.31599999999</v>
      </c>
      <c r="T309" s="363">
        <v>449944.92300000001</v>
      </c>
      <c r="U309" s="363">
        <v>334437.337</v>
      </c>
      <c r="V309" s="363">
        <v>526487.86499999999</v>
      </c>
      <c r="W309" s="363">
        <v>809946.84499999997</v>
      </c>
    </row>
    <row r="310" spans="2:23">
      <c r="B310" s="361" t="s">
        <v>370</v>
      </c>
      <c r="C310" s="363">
        <v>199818</v>
      </c>
      <c r="D310" s="363">
        <v>137489</v>
      </c>
      <c r="E310" s="363">
        <v>142275</v>
      </c>
      <c r="F310" s="363">
        <v>139798</v>
      </c>
      <c r="G310" s="363">
        <v>165613</v>
      </c>
      <c r="H310" s="363">
        <v>366572</v>
      </c>
      <c r="I310" s="363">
        <v>345385</v>
      </c>
      <c r="J310" s="363">
        <v>1278627</v>
      </c>
      <c r="K310" s="363">
        <v>500254</v>
      </c>
      <c r="L310" s="363">
        <v>266876</v>
      </c>
      <c r="M310" s="363">
        <v>618946</v>
      </c>
      <c r="N310" s="363">
        <v>656562.27399999998</v>
      </c>
      <c r="O310" s="364">
        <v>618286.85</v>
      </c>
      <c r="P310" s="363">
        <v>603701.25899999996</v>
      </c>
      <c r="Q310" s="364">
        <v>423862.84600000002</v>
      </c>
      <c r="R310" s="364">
        <v>577929.79299999995</v>
      </c>
      <c r="S310" s="364">
        <v>707464.94299999997</v>
      </c>
      <c r="T310" s="363">
        <v>568591.91500000004</v>
      </c>
      <c r="U310" s="363">
        <v>500247.57299999997</v>
      </c>
      <c r="V310" s="363">
        <v>889138.00100000005</v>
      </c>
      <c r="W310" s="363">
        <v>908348.96299999999</v>
      </c>
    </row>
    <row r="311" spans="2:23">
      <c r="B311" s="361" t="s">
        <v>371</v>
      </c>
      <c r="C311" s="363">
        <v>972129</v>
      </c>
      <c r="D311" s="363">
        <v>475809</v>
      </c>
      <c r="E311" s="363">
        <v>270794</v>
      </c>
      <c r="F311" s="363">
        <v>98101</v>
      </c>
      <c r="G311" s="363">
        <v>131996</v>
      </c>
      <c r="H311" s="363">
        <v>251703</v>
      </c>
      <c r="I311" s="363">
        <v>285576</v>
      </c>
      <c r="J311" s="363">
        <v>375236</v>
      </c>
      <c r="K311" s="363">
        <v>401033</v>
      </c>
      <c r="L311" s="363">
        <v>759496</v>
      </c>
      <c r="M311" s="363">
        <v>684402</v>
      </c>
      <c r="N311" s="363">
        <v>897414.56099999999</v>
      </c>
      <c r="O311" s="364">
        <v>829186.76899999997</v>
      </c>
      <c r="P311" s="363">
        <v>518767.16899999999</v>
      </c>
      <c r="Q311" s="364">
        <v>330881.69300000003</v>
      </c>
      <c r="R311" s="364">
        <v>461270.51899999997</v>
      </c>
      <c r="S311" s="364">
        <v>412305.73100000003</v>
      </c>
      <c r="T311" s="363">
        <v>290164.44900000002</v>
      </c>
      <c r="U311" s="363">
        <v>370489.87099999998</v>
      </c>
      <c r="V311" s="363">
        <v>434600.03200000001</v>
      </c>
      <c r="W311" s="363">
        <v>705686.58799999999</v>
      </c>
    </row>
    <row r="312" spans="2:23">
      <c r="B312" s="361" t="s">
        <v>372</v>
      </c>
      <c r="C312" s="363">
        <v>111776</v>
      </c>
      <c r="D312" s="363">
        <v>102097</v>
      </c>
      <c r="E312" s="363">
        <v>84048</v>
      </c>
      <c r="F312" s="363">
        <v>80319</v>
      </c>
      <c r="G312" s="363">
        <v>66846</v>
      </c>
      <c r="H312" s="363">
        <v>130872</v>
      </c>
      <c r="I312" s="363">
        <v>152550</v>
      </c>
      <c r="J312" s="363">
        <v>143176</v>
      </c>
      <c r="K312" s="363">
        <v>190441</v>
      </c>
      <c r="L312" s="363">
        <v>181844</v>
      </c>
      <c r="M312" s="363">
        <v>226443</v>
      </c>
      <c r="N312" s="363">
        <v>221663.31099999999</v>
      </c>
      <c r="O312" s="364">
        <v>359638.07500000001</v>
      </c>
      <c r="P312" s="363">
        <v>523294.78499999997</v>
      </c>
      <c r="Q312" s="364">
        <v>1380216.0889999999</v>
      </c>
      <c r="R312" s="364">
        <v>1255984.108</v>
      </c>
      <c r="S312" s="364">
        <v>1149047.048</v>
      </c>
      <c r="T312" s="363">
        <v>1438593.2309999999</v>
      </c>
      <c r="U312" s="363">
        <v>913587.27899999998</v>
      </c>
      <c r="V312" s="363">
        <v>826467.82200000004</v>
      </c>
      <c r="W312" s="363">
        <v>1600030.487</v>
      </c>
    </row>
    <row r="313" spans="2:23">
      <c r="B313" s="361" t="s">
        <v>373</v>
      </c>
      <c r="C313" s="363">
        <v>208295</v>
      </c>
      <c r="D313" s="363">
        <v>180171</v>
      </c>
      <c r="E313" s="363">
        <v>207060</v>
      </c>
      <c r="F313" s="363">
        <v>168496</v>
      </c>
      <c r="G313" s="363">
        <v>145996</v>
      </c>
      <c r="H313" s="363">
        <v>241215</v>
      </c>
      <c r="I313" s="363">
        <v>486356</v>
      </c>
      <c r="J313" s="363">
        <v>555644</v>
      </c>
      <c r="K313" s="363">
        <v>1152333</v>
      </c>
      <c r="L313" s="363">
        <v>1295643</v>
      </c>
      <c r="M313" s="363">
        <v>1199929</v>
      </c>
      <c r="N313" s="363">
        <v>1040900.157</v>
      </c>
      <c r="O313" s="364">
        <v>635441.69700000004</v>
      </c>
      <c r="P313" s="363">
        <v>928246.80900000001</v>
      </c>
      <c r="Q313" s="364">
        <v>1109835.8570000001</v>
      </c>
      <c r="R313" s="364">
        <v>897800.54</v>
      </c>
      <c r="S313" s="364">
        <v>1088600.45</v>
      </c>
      <c r="T313" s="363">
        <v>1040179.034</v>
      </c>
      <c r="U313" s="363">
        <v>1237351.166</v>
      </c>
      <c r="V313" s="363">
        <v>1675034.2109999999</v>
      </c>
      <c r="W313" s="363">
        <v>2711934.4109999998</v>
      </c>
    </row>
    <row r="314" spans="2:23">
      <c r="B314" s="361" t="s">
        <v>736</v>
      </c>
      <c r="C314" s="362">
        <v>152885</v>
      </c>
      <c r="D314" s="362">
        <v>192124</v>
      </c>
      <c r="E314" s="362">
        <v>212556</v>
      </c>
      <c r="F314" s="362">
        <v>201947</v>
      </c>
      <c r="G314" s="362">
        <v>278314</v>
      </c>
      <c r="H314" s="362">
        <v>628776</v>
      </c>
      <c r="I314" s="362">
        <v>383842</v>
      </c>
      <c r="J314" s="363">
        <v>1508651</v>
      </c>
      <c r="K314" s="363">
        <v>4442389</v>
      </c>
      <c r="L314" s="363">
        <v>1511239</v>
      </c>
      <c r="M314" s="363">
        <v>1066194</v>
      </c>
      <c r="N314" s="363">
        <v>3086651.773</v>
      </c>
      <c r="O314" s="364">
        <v>1973964.449</v>
      </c>
      <c r="P314" s="363">
        <v>1045634.367</v>
      </c>
      <c r="Q314" s="364">
        <v>1918107.3589999999</v>
      </c>
      <c r="R314" s="364">
        <v>2470232.128</v>
      </c>
      <c r="S314" s="364">
        <v>1927415.824</v>
      </c>
      <c r="T314" s="363">
        <v>1580609.112</v>
      </c>
      <c r="U314" s="363">
        <v>1588553.5330000001</v>
      </c>
      <c r="V314" s="363">
        <v>1370357.3810000001</v>
      </c>
      <c r="W314" s="363">
        <v>1475824.78</v>
      </c>
    </row>
    <row r="315" spans="2:23">
      <c r="B315" s="361" t="s">
        <v>737</v>
      </c>
      <c r="C315" s="363">
        <v>1018204</v>
      </c>
      <c r="D315" s="363">
        <v>430603</v>
      </c>
      <c r="E315" s="363">
        <v>980211</v>
      </c>
      <c r="F315" s="363">
        <v>1933044</v>
      </c>
      <c r="G315" s="363">
        <v>2521504</v>
      </c>
      <c r="H315" s="363">
        <v>1323204</v>
      </c>
      <c r="I315" s="363">
        <v>677605</v>
      </c>
      <c r="J315" s="363">
        <v>673724</v>
      </c>
      <c r="K315" s="363">
        <v>942516</v>
      </c>
      <c r="L315" s="363">
        <v>1125147</v>
      </c>
      <c r="M315" s="363">
        <v>687873</v>
      </c>
      <c r="N315" s="363">
        <v>1056895.419</v>
      </c>
      <c r="O315" s="364">
        <v>1187030.9639999999</v>
      </c>
      <c r="P315" s="363">
        <v>914763.53200000001</v>
      </c>
      <c r="Q315" s="364">
        <v>1155614.5</v>
      </c>
      <c r="R315" s="364">
        <v>1216670.9839999999</v>
      </c>
      <c r="S315" s="364">
        <v>1702333.1869999999</v>
      </c>
      <c r="T315" s="363">
        <v>1166411.76</v>
      </c>
      <c r="U315" s="363">
        <v>1610233.3929999999</v>
      </c>
      <c r="V315" s="363">
        <v>1184609.77</v>
      </c>
      <c r="W315" s="363">
        <v>1915884.344</v>
      </c>
    </row>
    <row r="316" spans="2:23">
      <c r="B316" s="361" t="s">
        <v>374</v>
      </c>
      <c r="C316" s="363">
        <v>377428</v>
      </c>
      <c r="D316" s="363">
        <v>101411</v>
      </c>
      <c r="E316" s="363">
        <v>598142</v>
      </c>
      <c r="F316" s="363">
        <v>148516</v>
      </c>
      <c r="G316" s="363">
        <v>80721</v>
      </c>
      <c r="H316" s="363">
        <v>264466</v>
      </c>
      <c r="I316" s="363">
        <v>225785</v>
      </c>
      <c r="J316" s="363">
        <v>420256</v>
      </c>
      <c r="K316" s="363">
        <v>399273</v>
      </c>
      <c r="L316" s="363">
        <v>341552</v>
      </c>
      <c r="M316" s="363">
        <v>372361</v>
      </c>
      <c r="N316" s="363">
        <v>312466.10600000003</v>
      </c>
      <c r="O316" s="364">
        <v>306960.87300000002</v>
      </c>
      <c r="P316" s="363">
        <v>401133.46600000001</v>
      </c>
      <c r="Q316" s="364">
        <v>463927.71399999998</v>
      </c>
      <c r="R316" s="364">
        <v>646872.14899999998</v>
      </c>
      <c r="S316" s="364">
        <v>455813.04700000002</v>
      </c>
      <c r="T316" s="363">
        <v>650908.64199999999</v>
      </c>
      <c r="U316" s="363">
        <v>432296.29</v>
      </c>
      <c r="V316" s="363">
        <v>408354.77399999998</v>
      </c>
      <c r="W316" s="363">
        <v>562332.31499999994</v>
      </c>
    </row>
    <row r="317" spans="2:23">
      <c r="B317" s="361" t="s">
        <v>375</v>
      </c>
      <c r="C317" s="363">
        <v>2539325</v>
      </c>
      <c r="D317" s="363">
        <v>1893504</v>
      </c>
      <c r="E317" s="363">
        <v>2003672</v>
      </c>
      <c r="F317" s="363">
        <v>3368365</v>
      </c>
      <c r="G317" s="363">
        <v>1615106</v>
      </c>
      <c r="H317" s="363">
        <v>1897931</v>
      </c>
      <c r="I317" s="363">
        <v>3559202</v>
      </c>
      <c r="J317" s="363">
        <v>1060428</v>
      </c>
      <c r="K317" s="363">
        <v>2870563</v>
      </c>
      <c r="L317" s="363">
        <v>1806455</v>
      </c>
      <c r="M317" s="363">
        <v>2358894</v>
      </c>
      <c r="N317" s="363">
        <v>7682033.7280000001</v>
      </c>
      <c r="O317" s="364">
        <v>4282544.2290000003</v>
      </c>
      <c r="P317" s="363">
        <v>3217177.2930000001</v>
      </c>
      <c r="Q317" s="364">
        <v>4412446.176</v>
      </c>
      <c r="R317" s="364">
        <v>4944779.3930000002</v>
      </c>
      <c r="S317" s="364">
        <v>6136263.6289999997</v>
      </c>
      <c r="T317" s="363">
        <v>5897090.8839999996</v>
      </c>
      <c r="U317" s="363">
        <v>5734451.7439999999</v>
      </c>
      <c r="V317" s="363">
        <v>8082772.443</v>
      </c>
      <c r="W317" s="363">
        <v>8578714.4169999994</v>
      </c>
    </row>
    <row r="318" spans="2:23">
      <c r="B318" s="361" t="s">
        <v>376</v>
      </c>
      <c r="C318" s="362">
        <v>61543</v>
      </c>
      <c r="D318" s="362">
        <v>215095</v>
      </c>
      <c r="E318" s="362">
        <v>529314</v>
      </c>
      <c r="F318" s="362">
        <v>112379</v>
      </c>
      <c r="G318" s="362">
        <v>128243</v>
      </c>
      <c r="H318" s="362">
        <v>186291</v>
      </c>
      <c r="I318" s="362">
        <v>321261</v>
      </c>
      <c r="J318" s="363">
        <v>251282</v>
      </c>
      <c r="K318" s="363">
        <v>305695</v>
      </c>
      <c r="L318" s="363">
        <v>403567</v>
      </c>
      <c r="M318" s="363">
        <v>315283</v>
      </c>
      <c r="N318" s="363">
        <v>738349.13100000005</v>
      </c>
      <c r="O318" s="364">
        <v>970699.56299999997</v>
      </c>
      <c r="P318" s="363">
        <v>894549.59600000002</v>
      </c>
      <c r="Q318" s="364">
        <v>1036256.387</v>
      </c>
      <c r="R318" s="364">
        <v>911366.23400000005</v>
      </c>
      <c r="S318" s="364">
        <v>387007.08100000001</v>
      </c>
      <c r="T318" s="363">
        <v>442165.70400000003</v>
      </c>
      <c r="U318" s="363">
        <v>568427.82999999996</v>
      </c>
      <c r="V318" s="363">
        <v>451379.01799999998</v>
      </c>
      <c r="W318" s="363">
        <v>1232674.2080000001</v>
      </c>
    </row>
    <row r="319" spans="2:23">
      <c r="B319" s="361" t="s">
        <v>738</v>
      </c>
      <c r="C319" s="363">
        <v>95322</v>
      </c>
      <c r="D319" s="363">
        <v>57748</v>
      </c>
      <c r="E319" s="363">
        <v>32710</v>
      </c>
      <c r="F319" s="363">
        <v>60427</v>
      </c>
      <c r="G319" s="363">
        <v>203364</v>
      </c>
      <c r="H319" s="363">
        <v>413359</v>
      </c>
      <c r="I319" s="363">
        <v>677923</v>
      </c>
      <c r="J319" s="363">
        <v>429287</v>
      </c>
      <c r="K319" s="363">
        <v>349473</v>
      </c>
      <c r="L319" s="363">
        <v>437271</v>
      </c>
      <c r="M319" s="363">
        <v>1099389</v>
      </c>
      <c r="N319" s="363">
        <v>915097.57</v>
      </c>
      <c r="O319" s="364">
        <v>435004.66499999998</v>
      </c>
      <c r="P319" s="363">
        <v>375286.55200000003</v>
      </c>
      <c r="Q319" s="364">
        <v>443093.06099999999</v>
      </c>
      <c r="R319" s="364">
        <v>309415.38799999998</v>
      </c>
      <c r="S319" s="364">
        <v>383070.24699999997</v>
      </c>
      <c r="T319" s="363">
        <v>625040.61899999995</v>
      </c>
      <c r="U319" s="363">
        <v>356793.99800000002</v>
      </c>
      <c r="V319" s="363">
        <v>252251.67199999999</v>
      </c>
      <c r="W319" s="363">
        <v>265146.15700000001</v>
      </c>
    </row>
    <row r="320" spans="2:23">
      <c r="B320" s="361" t="s">
        <v>377</v>
      </c>
      <c r="C320" s="363">
        <v>49806</v>
      </c>
      <c r="D320" s="363">
        <v>23482</v>
      </c>
      <c r="E320" s="363">
        <v>78162</v>
      </c>
      <c r="F320" s="363">
        <v>47442</v>
      </c>
      <c r="G320" s="363">
        <v>54538</v>
      </c>
      <c r="H320" s="363">
        <v>157565</v>
      </c>
      <c r="I320" s="363">
        <v>95132</v>
      </c>
      <c r="J320" s="363">
        <v>91866</v>
      </c>
      <c r="K320" s="363">
        <v>227374</v>
      </c>
      <c r="L320" s="363">
        <v>921875</v>
      </c>
      <c r="M320" s="363">
        <v>295401</v>
      </c>
      <c r="N320" s="363">
        <v>298323.63400000002</v>
      </c>
      <c r="O320" s="364">
        <v>266350.44300000003</v>
      </c>
      <c r="P320" s="363">
        <v>329774.32500000001</v>
      </c>
      <c r="Q320" s="364">
        <v>492636.97499999998</v>
      </c>
      <c r="R320" s="364">
        <v>307792.32</v>
      </c>
      <c r="S320" s="364">
        <v>251703.32399999999</v>
      </c>
      <c r="T320" s="363">
        <v>332099.777</v>
      </c>
      <c r="U320" s="363">
        <v>491791.17599999998</v>
      </c>
      <c r="V320" s="363">
        <v>280435.70500000002</v>
      </c>
      <c r="W320" s="363">
        <v>616518.03799999994</v>
      </c>
    </row>
    <row r="321" spans="2:23">
      <c r="B321" s="361" t="s">
        <v>739</v>
      </c>
      <c r="C321" s="363">
        <v>703050</v>
      </c>
      <c r="D321" s="363">
        <v>383511</v>
      </c>
      <c r="E321" s="363">
        <v>133552</v>
      </c>
      <c r="F321" s="363">
        <v>153619</v>
      </c>
      <c r="G321" s="363">
        <v>261577</v>
      </c>
      <c r="H321" s="363">
        <v>192835</v>
      </c>
      <c r="I321" s="363">
        <v>222750</v>
      </c>
      <c r="J321" s="363">
        <v>381184</v>
      </c>
      <c r="K321" s="363">
        <v>232715</v>
      </c>
      <c r="L321" s="363">
        <v>421975</v>
      </c>
      <c r="M321" s="363">
        <v>613091</v>
      </c>
      <c r="N321" s="363">
        <v>451570.734</v>
      </c>
      <c r="O321" s="364">
        <v>363430.45</v>
      </c>
      <c r="P321" s="363">
        <v>420302.36200000002</v>
      </c>
      <c r="Q321" s="364">
        <v>564238.36699999997</v>
      </c>
      <c r="R321" s="364">
        <v>390206.34100000001</v>
      </c>
      <c r="S321" s="364">
        <v>284868.48499999999</v>
      </c>
      <c r="T321" s="363">
        <v>234364.054</v>
      </c>
      <c r="U321" s="363">
        <v>261266.83300000001</v>
      </c>
      <c r="V321" s="363">
        <v>312442.76400000002</v>
      </c>
      <c r="W321" s="363">
        <v>466135.06300000002</v>
      </c>
    </row>
    <row r="322" spans="2:23">
      <c r="B322" s="361"/>
      <c r="C322" s="362"/>
      <c r="D322" s="362"/>
      <c r="E322" s="362"/>
      <c r="F322" s="362"/>
      <c r="G322" s="362"/>
      <c r="H322" s="362"/>
      <c r="I322" s="362"/>
      <c r="J322" s="363"/>
      <c r="K322" s="363"/>
      <c r="L322" s="363"/>
      <c r="M322" s="363"/>
      <c r="N322" s="363"/>
      <c r="O322" s="364"/>
      <c r="P322" s="363"/>
      <c r="Q322" s="364"/>
      <c r="R322" s="364"/>
      <c r="S322" s="364"/>
      <c r="T322" s="363"/>
    </row>
    <row r="323" spans="2:23">
      <c r="B323" s="368" t="s">
        <v>3</v>
      </c>
      <c r="C323" s="369">
        <f t="shared" ref="C323:N323" si="24">SUM(C292:C321)</f>
        <v>13509924</v>
      </c>
      <c r="D323" s="369">
        <f t="shared" si="24"/>
        <v>11014243</v>
      </c>
      <c r="E323" s="369">
        <f t="shared" si="24"/>
        <v>10447015</v>
      </c>
      <c r="F323" s="369">
        <f t="shared" si="24"/>
        <v>11086456</v>
      </c>
      <c r="G323" s="369">
        <f t="shared" si="24"/>
        <v>10108920</v>
      </c>
      <c r="H323" s="369">
        <f t="shared" si="24"/>
        <v>14148028</v>
      </c>
      <c r="I323" s="369">
        <f t="shared" si="24"/>
        <v>17618059</v>
      </c>
      <c r="J323" s="369">
        <f t="shared" si="24"/>
        <v>15730516</v>
      </c>
      <c r="K323" s="369">
        <f t="shared" si="24"/>
        <v>22051272</v>
      </c>
      <c r="L323" s="369">
        <f t="shared" si="24"/>
        <v>18635256</v>
      </c>
      <c r="M323" s="369">
        <f t="shared" si="24"/>
        <v>23621415</v>
      </c>
      <c r="N323" s="369">
        <f t="shared" si="24"/>
        <v>36238394.675999999</v>
      </c>
      <c r="O323" s="369">
        <f t="shared" ref="O323:U323" si="25">SUM(O292:O321)</f>
        <v>33582292.410000004</v>
      </c>
      <c r="P323" s="369">
        <f t="shared" si="25"/>
        <v>32037347.844000001</v>
      </c>
      <c r="Q323" s="369">
        <f t="shared" si="25"/>
        <v>38910156.535000011</v>
      </c>
      <c r="R323" s="369">
        <f t="shared" si="25"/>
        <v>33261615.633000001</v>
      </c>
      <c r="S323" s="369">
        <f t="shared" si="25"/>
        <v>31862235.867000002</v>
      </c>
      <c r="T323" s="369">
        <f t="shared" si="25"/>
        <v>35648533.783000007</v>
      </c>
      <c r="U323" s="369">
        <f t="shared" si="25"/>
        <v>34202407.474999994</v>
      </c>
      <c r="V323" s="369">
        <f t="shared" ref="V323:W323" si="26">SUM(V292:V321)</f>
        <v>35644538.588</v>
      </c>
      <c r="W323" s="376">
        <f t="shared" si="26"/>
        <v>48179714.02299998</v>
      </c>
    </row>
    <row r="324" spans="2:23">
      <c r="B324" s="213" t="s">
        <v>686</v>
      </c>
    </row>
    <row r="325" spans="2:23">
      <c r="B325" s="225" t="s">
        <v>740</v>
      </c>
    </row>
    <row r="330" spans="2:23">
      <c r="B330" s="212" t="s">
        <v>59</v>
      </c>
    </row>
    <row r="331" spans="2:23">
      <c r="B331" s="296" t="s">
        <v>218</v>
      </c>
    </row>
    <row r="332" spans="2:23">
      <c r="B332" s="371" t="s">
        <v>612</v>
      </c>
    </row>
    <row r="333" spans="2:23">
      <c r="B333" s="211" t="s">
        <v>2</v>
      </c>
      <c r="O333" s="433" t="s">
        <v>185</v>
      </c>
    </row>
    <row r="334" spans="2:23">
      <c r="B334" s="211"/>
    </row>
    <row r="335" spans="2:23">
      <c r="B335" s="366" t="s">
        <v>217</v>
      </c>
      <c r="C335" s="367">
        <v>2001</v>
      </c>
      <c r="D335" s="367">
        <v>2002</v>
      </c>
      <c r="E335" s="367">
        <v>2003</v>
      </c>
      <c r="F335" s="367">
        <v>2004</v>
      </c>
      <c r="G335" s="367">
        <v>2005</v>
      </c>
      <c r="H335" s="367">
        <v>2006</v>
      </c>
      <c r="I335" s="367">
        <v>2007</v>
      </c>
      <c r="J335" s="367">
        <v>2008</v>
      </c>
      <c r="K335" s="367">
        <v>2009</v>
      </c>
      <c r="L335" s="367">
        <v>2010</v>
      </c>
      <c r="M335" s="367">
        <v>2011</v>
      </c>
      <c r="N335" s="367">
        <v>2012</v>
      </c>
      <c r="O335" s="367">
        <v>2013</v>
      </c>
      <c r="P335" s="367">
        <v>2014</v>
      </c>
      <c r="Q335" s="367">
        <v>2015</v>
      </c>
      <c r="R335" s="367">
        <v>2016</v>
      </c>
      <c r="S335" s="367">
        <v>2017</v>
      </c>
      <c r="T335" s="367">
        <v>2018</v>
      </c>
      <c r="U335" s="367">
        <v>2019</v>
      </c>
      <c r="V335" s="367">
        <v>2020</v>
      </c>
      <c r="W335" s="375">
        <v>2021</v>
      </c>
    </row>
    <row r="336" spans="2:23">
      <c r="B336" s="469" t="s">
        <v>658</v>
      </c>
      <c r="C336" s="363">
        <v>666066</v>
      </c>
      <c r="D336" s="363">
        <v>537963</v>
      </c>
      <c r="E336" s="363">
        <v>352013</v>
      </c>
      <c r="F336" s="363">
        <v>201434</v>
      </c>
      <c r="G336" s="363">
        <v>96401</v>
      </c>
      <c r="H336" s="363">
        <v>490380</v>
      </c>
      <c r="I336" s="363">
        <v>796203</v>
      </c>
      <c r="J336" s="363">
        <v>337894</v>
      </c>
      <c r="K336" s="363">
        <v>832828</v>
      </c>
      <c r="L336" s="363">
        <v>324072</v>
      </c>
      <c r="M336" s="363">
        <v>360884</v>
      </c>
      <c r="N336" s="363">
        <v>482516.46600000001</v>
      </c>
      <c r="O336" s="364">
        <v>275432.36800000002</v>
      </c>
      <c r="P336" s="363">
        <v>640767.66399999999</v>
      </c>
      <c r="Q336" s="364">
        <v>290176.44500000001</v>
      </c>
      <c r="R336" s="364">
        <v>354129.05499999999</v>
      </c>
      <c r="S336" s="364">
        <v>270906.55200000003</v>
      </c>
      <c r="T336" s="364">
        <v>277078.99900000001</v>
      </c>
      <c r="U336" s="363">
        <v>494112.75799999997</v>
      </c>
      <c r="V336" s="363">
        <v>1252403.4350000001</v>
      </c>
      <c r="W336" s="363">
        <v>443552.408</v>
      </c>
    </row>
    <row r="337" spans="2:23">
      <c r="B337" s="469" t="s">
        <v>747</v>
      </c>
      <c r="C337" s="363">
        <v>1028166</v>
      </c>
      <c r="D337" s="363">
        <v>3093990</v>
      </c>
      <c r="E337" s="363">
        <v>1434700</v>
      </c>
      <c r="F337" s="363">
        <v>2053509</v>
      </c>
      <c r="G337" s="363">
        <v>1159617</v>
      </c>
      <c r="H337" s="363">
        <v>1240404</v>
      </c>
      <c r="I337" s="363">
        <v>1983947</v>
      </c>
      <c r="J337" s="363">
        <v>1425266</v>
      </c>
      <c r="K337" s="363">
        <v>963249</v>
      </c>
      <c r="L337" s="363">
        <v>1277281</v>
      </c>
      <c r="M337" s="363">
        <v>2198034</v>
      </c>
      <c r="N337" s="363">
        <v>3466432.8840000001</v>
      </c>
      <c r="O337" s="364">
        <v>4017823.1</v>
      </c>
      <c r="P337" s="363">
        <v>2632404.92</v>
      </c>
      <c r="Q337" s="364">
        <v>2681894.8309999998</v>
      </c>
      <c r="R337" s="364">
        <v>3723212.68</v>
      </c>
      <c r="S337" s="364">
        <v>3927636.8650000002</v>
      </c>
      <c r="T337" s="364">
        <v>3788050.7429999998</v>
      </c>
      <c r="U337" s="363">
        <v>4145667.1710000001</v>
      </c>
      <c r="V337" s="363">
        <v>3682565.44</v>
      </c>
      <c r="W337" s="363">
        <v>2097329.6839999999</v>
      </c>
    </row>
    <row r="338" spans="2:23">
      <c r="B338" s="469" t="s">
        <v>742</v>
      </c>
      <c r="C338" s="362">
        <v>1044422</v>
      </c>
      <c r="D338" s="362">
        <v>360961</v>
      </c>
      <c r="E338" s="362">
        <v>498342</v>
      </c>
      <c r="F338" s="362">
        <v>265436</v>
      </c>
      <c r="G338" s="362">
        <v>79178</v>
      </c>
      <c r="H338" s="362">
        <v>162661</v>
      </c>
      <c r="I338" s="362">
        <v>289254</v>
      </c>
      <c r="J338" s="363">
        <v>988180</v>
      </c>
      <c r="K338" s="363">
        <v>208284</v>
      </c>
      <c r="L338" s="363">
        <v>428669</v>
      </c>
      <c r="M338" s="363">
        <v>207421</v>
      </c>
      <c r="N338" s="363">
        <v>610659.652</v>
      </c>
      <c r="O338" s="364">
        <v>130266.30100000001</v>
      </c>
      <c r="P338" s="363">
        <v>250645.56599999999</v>
      </c>
      <c r="Q338" s="364">
        <v>462350.74200000003</v>
      </c>
      <c r="R338" s="364">
        <v>274240.06199999998</v>
      </c>
      <c r="S338" s="364">
        <v>196919.78099999999</v>
      </c>
      <c r="T338" s="364">
        <v>320795.03399999999</v>
      </c>
      <c r="U338" s="363">
        <v>365122.94699999999</v>
      </c>
      <c r="V338" s="363">
        <v>509876.30800000002</v>
      </c>
      <c r="W338" s="363">
        <v>396716.47899999999</v>
      </c>
    </row>
    <row r="339" spans="2:23">
      <c r="B339" s="469" t="s">
        <v>659</v>
      </c>
      <c r="C339" s="363">
        <v>54907</v>
      </c>
      <c r="D339" s="363">
        <v>619613</v>
      </c>
      <c r="E339" s="363">
        <v>128309</v>
      </c>
      <c r="F339" s="363">
        <v>92023</v>
      </c>
      <c r="G339" s="363">
        <v>355108</v>
      </c>
      <c r="H339" s="363">
        <v>190925</v>
      </c>
      <c r="I339" s="363">
        <v>218499</v>
      </c>
      <c r="J339" s="363">
        <v>256991</v>
      </c>
      <c r="K339" s="363">
        <v>81724</v>
      </c>
      <c r="L339" s="363">
        <v>160113</v>
      </c>
      <c r="M339" s="363">
        <v>235881</v>
      </c>
      <c r="N339" s="363">
        <v>175152.889</v>
      </c>
      <c r="O339" s="364">
        <v>485135.35200000001</v>
      </c>
      <c r="P339" s="363">
        <v>202864.93100000001</v>
      </c>
      <c r="Q339" s="364">
        <v>286483.69400000002</v>
      </c>
      <c r="R339" s="364">
        <v>51572.701000000001</v>
      </c>
      <c r="S339" s="364">
        <v>229162.76300000001</v>
      </c>
      <c r="T339" s="364">
        <v>310664.15299999999</v>
      </c>
      <c r="U339" s="363">
        <v>559879.071</v>
      </c>
      <c r="V339" s="363">
        <v>995615.98300000001</v>
      </c>
      <c r="W339" s="363">
        <v>578365.71</v>
      </c>
    </row>
    <row r="340" spans="2:23">
      <c r="B340" s="469" t="s">
        <v>381</v>
      </c>
      <c r="C340" s="363">
        <v>236606</v>
      </c>
      <c r="D340" s="363">
        <v>127819</v>
      </c>
      <c r="E340" s="363">
        <v>216298</v>
      </c>
      <c r="F340" s="363">
        <v>996654</v>
      </c>
      <c r="G340" s="363">
        <v>1008703</v>
      </c>
      <c r="H340" s="363">
        <v>269937</v>
      </c>
      <c r="I340" s="363">
        <v>219064</v>
      </c>
      <c r="J340" s="363">
        <v>380799</v>
      </c>
      <c r="K340" s="363">
        <v>264147</v>
      </c>
      <c r="L340" s="363">
        <v>489216</v>
      </c>
      <c r="M340" s="363">
        <v>754851</v>
      </c>
      <c r="N340" s="363">
        <v>675158.99100000004</v>
      </c>
      <c r="O340" s="364">
        <v>605681.06999999995</v>
      </c>
      <c r="P340" s="363">
        <v>683021.90099999995</v>
      </c>
      <c r="Q340" s="364">
        <v>621036.50600000005</v>
      </c>
      <c r="R340" s="364">
        <v>1025643.898</v>
      </c>
      <c r="S340" s="364">
        <v>475163.51199999999</v>
      </c>
      <c r="T340" s="364">
        <v>603221.21200000006</v>
      </c>
      <c r="U340" s="363">
        <v>484616.78899999999</v>
      </c>
      <c r="V340" s="363">
        <v>963547.61499999999</v>
      </c>
      <c r="W340" s="363">
        <v>1183798.862</v>
      </c>
    </row>
    <row r="341" spans="2:23">
      <c r="B341" s="469" t="s">
        <v>382</v>
      </c>
      <c r="C341" s="363">
        <v>232524</v>
      </c>
      <c r="D341" s="363">
        <v>215671</v>
      </c>
      <c r="E341" s="363">
        <v>287907</v>
      </c>
      <c r="F341" s="363">
        <v>664646</v>
      </c>
      <c r="G341" s="363">
        <v>1242437</v>
      </c>
      <c r="H341" s="363">
        <v>438643</v>
      </c>
      <c r="I341" s="363">
        <v>503002</v>
      </c>
      <c r="J341" s="363">
        <v>594629</v>
      </c>
      <c r="K341" s="363">
        <v>351671</v>
      </c>
      <c r="L341" s="363">
        <v>266821</v>
      </c>
      <c r="M341" s="363">
        <v>346763</v>
      </c>
      <c r="N341" s="363">
        <v>418758.53899999999</v>
      </c>
      <c r="O341" s="364">
        <v>256699.05799999999</v>
      </c>
      <c r="P341" s="363">
        <v>589443.94099999999</v>
      </c>
      <c r="Q341" s="364">
        <v>491716.75099999999</v>
      </c>
      <c r="R341" s="364">
        <v>376681.94199999998</v>
      </c>
      <c r="S341" s="364">
        <v>527454.71499999997</v>
      </c>
      <c r="T341" s="364">
        <v>839539.75100000005</v>
      </c>
      <c r="U341" s="363">
        <v>1825646.3940000001</v>
      </c>
      <c r="V341" s="363">
        <v>1932359.334</v>
      </c>
      <c r="W341" s="363">
        <v>1877958.138</v>
      </c>
    </row>
    <row r="342" spans="2:23">
      <c r="B342" s="469" t="s">
        <v>384</v>
      </c>
      <c r="C342" s="363">
        <v>136096</v>
      </c>
      <c r="D342" s="363">
        <v>195723</v>
      </c>
      <c r="E342" s="363">
        <v>154713</v>
      </c>
      <c r="F342" s="363">
        <v>381973</v>
      </c>
      <c r="G342" s="363">
        <v>263281</v>
      </c>
      <c r="H342" s="363">
        <v>132933</v>
      </c>
      <c r="I342" s="363">
        <v>183878</v>
      </c>
      <c r="J342" s="363">
        <v>305444</v>
      </c>
      <c r="K342" s="363">
        <v>371770</v>
      </c>
      <c r="L342" s="363">
        <v>357979</v>
      </c>
      <c r="M342" s="363">
        <v>1203556</v>
      </c>
      <c r="N342" s="363">
        <v>388377.67800000001</v>
      </c>
      <c r="O342" s="364">
        <v>770167.73699999996</v>
      </c>
      <c r="P342" s="363">
        <v>692898.75100000005</v>
      </c>
      <c r="Q342" s="364">
        <v>501171.57199999999</v>
      </c>
      <c r="R342" s="364">
        <v>732243.86199999996</v>
      </c>
      <c r="S342" s="364">
        <v>755556.88</v>
      </c>
      <c r="T342" s="364">
        <v>403503.93199999997</v>
      </c>
      <c r="U342" s="363">
        <v>241757.61900000001</v>
      </c>
      <c r="V342" s="363">
        <v>730414.75699999998</v>
      </c>
      <c r="W342" s="363">
        <v>1410147.3149999999</v>
      </c>
    </row>
    <row r="343" spans="2:23">
      <c r="B343" s="469" t="s">
        <v>389</v>
      </c>
      <c r="C343" s="363">
        <v>109633</v>
      </c>
      <c r="D343" s="363">
        <v>239988</v>
      </c>
      <c r="E343" s="363">
        <v>116401</v>
      </c>
      <c r="F343" s="363">
        <v>187693</v>
      </c>
      <c r="G343" s="363">
        <v>64475</v>
      </c>
      <c r="H343" s="363">
        <v>86002</v>
      </c>
      <c r="I343" s="363">
        <v>152406</v>
      </c>
      <c r="J343" s="363">
        <v>212923</v>
      </c>
      <c r="K343" s="363">
        <v>225889</v>
      </c>
      <c r="L343" s="363">
        <v>470568</v>
      </c>
      <c r="M343" s="363">
        <v>293803</v>
      </c>
      <c r="N343" s="363">
        <v>242780.342</v>
      </c>
      <c r="O343" s="364">
        <v>323540.86200000002</v>
      </c>
      <c r="P343" s="363">
        <v>126182.268</v>
      </c>
      <c r="Q343" s="364">
        <v>223743.91399999999</v>
      </c>
      <c r="R343" s="364">
        <v>175876.51500000001</v>
      </c>
      <c r="S343" s="364">
        <v>251863.13399999999</v>
      </c>
      <c r="T343" s="364">
        <v>277417.03999999998</v>
      </c>
      <c r="U343" s="363">
        <v>447478.82699999999</v>
      </c>
      <c r="V343" s="363">
        <v>653361.91700000002</v>
      </c>
      <c r="W343" s="363">
        <v>492768.54100000003</v>
      </c>
    </row>
    <row r="344" spans="2:23">
      <c r="B344" s="469" t="s">
        <v>661</v>
      </c>
      <c r="C344" s="363">
        <v>197969</v>
      </c>
      <c r="D344" s="363">
        <v>22411</v>
      </c>
      <c r="E344" s="363">
        <v>51159</v>
      </c>
      <c r="F344" s="363">
        <v>67244</v>
      </c>
      <c r="G344" s="363">
        <v>123228</v>
      </c>
      <c r="H344" s="363">
        <v>31687</v>
      </c>
      <c r="I344" s="363">
        <v>62270</v>
      </c>
      <c r="J344" s="363">
        <v>100116</v>
      </c>
      <c r="K344" s="363">
        <v>93529</v>
      </c>
      <c r="L344" s="363">
        <v>73835</v>
      </c>
      <c r="M344" s="363">
        <v>51502</v>
      </c>
      <c r="N344" s="363">
        <v>42618.322999999997</v>
      </c>
      <c r="O344" s="364">
        <v>36160.216999999997</v>
      </c>
      <c r="P344" s="363">
        <v>51348.55</v>
      </c>
      <c r="Q344" s="364">
        <v>123618.13400000001</v>
      </c>
      <c r="R344" s="364">
        <v>190873.679</v>
      </c>
      <c r="S344" s="364">
        <v>104951.876</v>
      </c>
      <c r="T344" s="364">
        <v>109333.58199999999</v>
      </c>
      <c r="U344" s="363">
        <v>122950.91499999999</v>
      </c>
      <c r="V344" s="363">
        <v>124814.425</v>
      </c>
      <c r="W344" s="363">
        <v>136388.23800000001</v>
      </c>
    </row>
    <row r="345" spans="2:23">
      <c r="B345" s="469" t="s">
        <v>390</v>
      </c>
      <c r="C345" s="362">
        <v>49898</v>
      </c>
      <c r="D345" s="362">
        <v>230459</v>
      </c>
      <c r="E345" s="362">
        <v>140763</v>
      </c>
      <c r="F345" s="362">
        <v>69880</v>
      </c>
      <c r="G345" s="362">
        <v>51284</v>
      </c>
      <c r="H345" s="362">
        <v>70250</v>
      </c>
      <c r="I345" s="362">
        <v>262701</v>
      </c>
      <c r="J345" s="363">
        <v>236380</v>
      </c>
      <c r="K345" s="363">
        <v>387138</v>
      </c>
      <c r="L345" s="363">
        <v>217543</v>
      </c>
      <c r="M345" s="363">
        <v>279588</v>
      </c>
      <c r="N345" s="363">
        <v>400156.15899999999</v>
      </c>
      <c r="O345" s="364">
        <v>158456.58100000001</v>
      </c>
      <c r="P345" s="363">
        <v>405704.43900000001</v>
      </c>
      <c r="Q345" s="364">
        <v>427774.13699999999</v>
      </c>
      <c r="R345" s="364">
        <v>255230.16699999999</v>
      </c>
      <c r="S345" s="364">
        <v>236489.79500000001</v>
      </c>
      <c r="T345" s="364">
        <v>221472.13200000001</v>
      </c>
      <c r="U345" s="363">
        <v>307621.25599999999</v>
      </c>
      <c r="V345" s="363">
        <v>304524.56</v>
      </c>
      <c r="W345" s="363">
        <v>539460.12</v>
      </c>
    </row>
    <row r="346" spans="2:23">
      <c r="B346" s="469" t="s">
        <v>741</v>
      </c>
      <c r="C346" s="363">
        <v>51162</v>
      </c>
      <c r="D346" s="363">
        <v>14273</v>
      </c>
      <c r="E346" s="363">
        <v>112532</v>
      </c>
      <c r="F346" s="363">
        <v>68892</v>
      </c>
      <c r="G346" s="363">
        <v>32127</v>
      </c>
      <c r="H346" s="363">
        <v>110341</v>
      </c>
      <c r="I346" s="363">
        <v>110626</v>
      </c>
      <c r="J346" s="363">
        <v>120323</v>
      </c>
      <c r="K346" s="363">
        <v>151527</v>
      </c>
      <c r="L346" s="363">
        <v>224390</v>
      </c>
      <c r="M346" s="363">
        <v>150229</v>
      </c>
      <c r="N346" s="363">
        <v>260001.04399999999</v>
      </c>
      <c r="O346" s="364">
        <v>1144050.2479999999</v>
      </c>
      <c r="P346" s="363">
        <v>1070162.784</v>
      </c>
      <c r="Q346" s="364">
        <v>240191.96400000001</v>
      </c>
      <c r="R346" s="364">
        <v>154424.024</v>
      </c>
      <c r="S346" s="364">
        <v>543689.73300000001</v>
      </c>
      <c r="T346" s="364">
        <v>999994.201</v>
      </c>
      <c r="U346" s="363">
        <v>1046581.814</v>
      </c>
      <c r="V346" s="363">
        <v>1252133.317</v>
      </c>
      <c r="W346" s="363">
        <v>615357.34499999997</v>
      </c>
    </row>
    <row r="347" spans="2:23">
      <c r="B347" s="469" t="s">
        <v>392</v>
      </c>
      <c r="C347" s="363">
        <v>294033</v>
      </c>
      <c r="D347" s="363">
        <v>178762</v>
      </c>
      <c r="E347" s="363">
        <v>97658</v>
      </c>
      <c r="F347" s="363">
        <v>229205</v>
      </c>
      <c r="G347" s="363">
        <v>149193</v>
      </c>
      <c r="H347" s="363">
        <v>222444</v>
      </c>
      <c r="I347" s="363">
        <v>207033</v>
      </c>
      <c r="J347" s="363">
        <v>224191</v>
      </c>
      <c r="K347" s="363">
        <v>497354</v>
      </c>
      <c r="L347" s="363">
        <v>2074659</v>
      </c>
      <c r="M347" s="363">
        <v>809464</v>
      </c>
      <c r="N347" s="363">
        <v>657026.14500000002</v>
      </c>
      <c r="O347" s="364">
        <v>469767.73200000002</v>
      </c>
      <c r="P347" s="363">
        <v>217803.022</v>
      </c>
      <c r="Q347" s="364">
        <v>238855.68700000001</v>
      </c>
      <c r="R347" s="364">
        <v>389975.22399999999</v>
      </c>
      <c r="S347" s="364">
        <v>521337.815</v>
      </c>
      <c r="T347" s="364">
        <v>524265.59700000001</v>
      </c>
      <c r="U347" s="363">
        <v>370491.73100000003</v>
      </c>
      <c r="V347" s="363">
        <v>863746.09499999997</v>
      </c>
      <c r="W347" s="363">
        <v>802836.03500000003</v>
      </c>
    </row>
    <row r="348" spans="2:23">
      <c r="B348" s="469" t="s">
        <v>748</v>
      </c>
      <c r="C348" s="363">
        <v>101524</v>
      </c>
      <c r="D348" s="363">
        <v>143502</v>
      </c>
      <c r="E348" s="363">
        <v>71190</v>
      </c>
      <c r="F348" s="363">
        <v>553839</v>
      </c>
      <c r="G348" s="363">
        <v>143681</v>
      </c>
      <c r="H348" s="363">
        <v>127044</v>
      </c>
      <c r="I348" s="363">
        <v>725399</v>
      </c>
      <c r="J348" s="363">
        <v>1166715</v>
      </c>
      <c r="K348" s="363">
        <v>999737</v>
      </c>
      <c r="L348" s="363">
        <v>977546</v>
      </c>
      <c r="M348" s="363">
        <v>973935</v>
      </c>
      <c r="N348" s="363">
        <v>244960.46400000001</v>
      </c>
      <c r="O348" s="364">
        <v>325723.70299999998</v>
      </c>
      <c r="P348" s="363">
        <v>615066.78799999994</v>
      </c>
      <c r="Q348" s="364">
        <v>534403.81000000006</v>
      </c>
      <c r="R348" s="364">
        <v>672261.14</v>
      </c>
      <c r="S348" s="364">
        <v>456973.24300000002</v>
      </c>
      <c r="T348" s="364">
        <v>733415.59699999995</v>
      </c>
      <c r="U348" s="363">
        <v>1685289.152</v>
      </c>
      <c r="V348" s="363">
        <v>1850247.0109999999</v>
      </c>
      <c r="W348" s="363">
        <v>1068718.1200000001</v>
      </c>
    </row>
    <row r="349" spans="2:23">
      <c r="B349" s="469" t="s">
        <v>393</v>
      </c>
      <c r="C349" s="363">
        <v>292090</v>
      </c>
      <c r="D349" s="363">
        <v>820393</v>
      </c>
      <c r="E349" s="363">
        <v>108855</v>
      </c>
      <c r="F349" s="363">
        <v>297347</v>
      </c>
      <c r="G349" s="363">
        <v>142689</v>
      </c>
      <c r="H349" s="363">
        <v>106594</v>
      </c>
      <c r="I349" s="363">
        <v>430365</v>
      </c>
      <c r="J349" s="363">
        <v>96302</v>
      </c>
      <c r="K349" s="363">
        <v>223577</v>
      </c>
      <c r="L349" s="363">
        <v>292282</v>
      </c>
      <c r="M349" s="363">
        <v>339971</v>
      </c>
      <c r="N349" s="363">
        <v>189201.55100000001</v>
      </c>
      <c r="O349" s="364">
        <v>422558.80200000003</v>
      </c>
      <c r="P349" s="363">
        <v>366465.82299999997</v>
      </c>
      <c r="Q349" s="364">
        <v>655416.41399999999</v>
      </c>
      <c r="R349" s="364">
        <v>663727.23100000003</v>
      </c>
      <c r="S349" s="364">
        <v>538088.647</v>
      </c>
      <c r="T349" s="364">
        <v>541560.93700000003</v>
      </c>
      <c r="U349" s="363">
        <v>552268.66700000002</v>
      </c>
      <c r="V349" s="363">
        <v>988341.28599999996</v>
      </c>
      <c r="W349" s="363">
        <v>922812.23800000001</v>
      </c>
    </row>
    <row r="350" spans="2:23">
      <c r="B350" s="469" t="s">
        <v>660</v>
      </c>
      <c r="C350" s="362">
        <v>51929</v>
      </c>
      <c r="D350" s="362">
        <v>47157</v>
      </c>
      <c r="E350" s="362">
        <v>71270</v>
      </c>
      <c r="F350" s="362">
        <v>68479</v>
      </c>
      <c r="G350" s="362">
        <v>86177</v>
      </c>
      <c r="H350" s="362">
        <v>78721</v>
      </c>
      <c r="I350" s="362">
        <v>124514</v>
      </c>
      <c r="J350" s="363">
        <v>94049</v>
      </c>
      <c r="K350" s="363">
        <v>167159</v>
      </c>
      <c r="L350" s="363">
        <v>268009</v>
      </c>
      <c r="M350" s="363">
        <v>201458</v>
      </c>
      <c r="N350" s="363">
        <v>680372.26800000004</v>
      </c>
      <c r="O350" s="364">
        <v>665352.39599999995</v>
      </c>
      <c r="P350" s="363">
        <v>147770.84700000001</v>
      </c>
      <c r="Q350" s="364">
        <v>272538.65600000002</v>
      </c>
      <c r="R350" s="364">
        <v>248171.296</v>
      </c>
      <c r="S350" s="364">
        <v>401352.011</v>
      </c>
      <c r="T350" s="364">
        <v>201416.59899999999</v>
      </c>
      <c r="U350" s="363">
        <v>209179.467</v>
      </c>
      <c r="V350" s="363">
        <v>277445.07799999998</v>
      </c>
      <c r="W350" s="363">
        <v>728800.76199999999</v>
      </c>
    </row>
    <row r="351" spans="2:23">
      <c r="B351" s="469" t="s">
        <v>517</v>
      </c>
      <c r="C351" s="363">
        <v>807097</v>
      </c>
      <c r="D351" s="363">
        <v>510723</v>
      </c>
      <c r="E351" s="363">
        <v>249363</v>
      </c>
      <c r="F351" s="363">
        <v>2596945</v>
      </c>
      <c r="G351" s="363">
        <v>534487</v>
      </c>
      <c r="H351" s="363">
        <v>958969</v>
      </c>
      <c r="I351" s="363">
        <v>517203</v>
      </c>
      <c r="J351" s="363">
        <v>383183</v>
      </c>
      <c r="K351" s="363">
        <v>476727</v>
      </c>
      <c r="L351" s="363">
        <v>464142</v>
      </c>
      <c r="M351" s="363">
        <v>241222</v>
      </c>
      <c r="N351" s="363">
        <v>786813.30599999998</v>
      </c>
      <c r="O351" s="364">
        <v>578141.22699999996</v>
      </c>
      <c r="P351" s="363">
        <v>599417.18099999998</v>
      </c>
      <c r="Q351" s="364">
        <v>1997537.9820000001</v>
      </c>
      <c r="R351" s="364">
        <v>592157.63500000001</v>
      </c>
      <c r="S351" s="364">
        <v>571219.17000000004</v>
      </c>
      <c r="T351" s="364">
        <v>820123.48400000005</v>
      </c>
      <c r="U351" s="363">
        <v>1064155.8570000001</v>
      </c>
      <c r="V351" s="363">
        <v>1052395.27</v>
      </c>
      <c r="W351" s="363">
        <v>1313473.1569999999</v>
      </c>
    </row>
    <row r="352" spans="2:23">
      <c r="B352" s="469" t="s">
        <v>743</v>
      </c>
      <c r="C352" s="363">
        <v>94015</v>
      </c>
      <c r="D352" s="363">
        <v>36074</v>
      </c>
      <c r="E352" s="363">
        <v>76392</v>
      </c>
      <c r="F352" s="363">
        <v>93815</v>
      </c>
      <c r="G352" s="363">
        <v>29257</v>
      </c>
      <c r="H352" s="363">
        <v>21049</v>
      </c>
      <c r="I352" s="363">
        <v>30130</v>
      </c>
      <c r="J352" s="363">
        <v>122972</v>
      </c>
      <c r="K352" s="363">
        <v>175362</v>
      </c>
      <c r="L352" s="363">
        <v>36539</v>
      </c>
      <c r="M352" s="363">
        <v>36225</v>
      </c>
      <c r="N352" s="363">
        <v>1155304.341</v>
      </c>
      <c r="O352" s="364">
        <v>65741.097999999998</v>
      </c>
      <c r="P352" s="363">
        <v>229248.55900000001</v>
      </c>
      <c r="Q352" s="364">
        <v>176311.18900000001</v>
      </c>
      <c r="R352" s="364">
        <v>365338.70299999998</v>
      </c>
      <c r="S352" s="364">
        <v>202194.55300000001</v>
      </c>
      <c r="T352" s="364">
        <v>362443.66600000003</v>
      </c>
      <c r="U352" s="363">
        <v>410816.27600000001</v>
      </c>
      <c r="V352" s="363">
        <v>398524.38900000002</v>
      </c>
      <c r="W352" s="363">
        <v>420464.07799999998</v>
      </c>
    </row>
    <row r="353" spans="2:23">
      <c r="B353" s="469" t="s">
        <v>744</v>
      </c>
      <c r="C353" s="363">
        <v>103181</v>
      </c>
      <c r="D353" s="363">
        <v>411929</v>
      </c>
      <c r="E353" s="363">
        <v>639229</v>
      </c>
      <c r="F353" s="363">
        <v>177543</v>
      </c>
      <c r="G353" s="363">
        <v>52105</v>
      </c>
      <c r="H353" s="363">
        <v>189643</v>
      </c>
      <c r="I353" s="363">
        <v>269976</v>
      </c>
      <c r="J353" s="363">
        <v>259123</v>
      </c>
      <c r="K353" s="363">
        <v>205175</v>
      </c>
      <c r="L353" s="363">
        <v>426829</v>
      </c>
      <c r="M353" s="363">
        <v>343273</v>
      </c>
      <c r="N353" s="363">
        <v>335191.89500000002</v>
      </c>
      <c r="O353" s="364">
        <v>269792.12599999999</v>
      </c>
      <c r="P353" s="363">
        <v>168122.353</v>
      </c>
      <c r="Q353" s="364">
        <v>369378.83899999998</v>
      </c>
      <c r="R353" s="364">
        <v>163615.136</v>
      </c>
      <c r="S353" s="364">
        <v>141481.94699999999</v>
      </c>
      <c r="T353" s="364">
        <v>416904.20699999999</v>
      </c>
      <c r="U353" s="363">
        <v>607346.72</v>
      </c>
      <c r="V353" s="363">
        <v>852912.72699999996</v>
      </c>
      <c r="W353" s="363">
        <v>1147631.294</v>
      </c>
    </row>
    <row r="354" spans="2:23">
      <c r="B354" s="469" t="s">
        <v>394</v>
      </c>
      <c r="C354" s="363">
        <v>165665</v>
      </c>
      <c r="D354" s="363">
        <v>127940</v>
      </c>
      <c r="E354" s="363">
        <v>163555</v>
      </c>
      <c r="F354" s="363">
        <v>369340</v>
      </c>
      <c r="G354" s="363">
        <v>174834</v>
      </c>
      <c r="H354" s="363">
        <v>310768</v>
      </c>
      <c r="I354" s="363">
        <v>515016</v>
      </c>
      <c r="J354" s="363">
        <v>583229</v>
      </c>
      <c r="K354" s="363">
        <v>433355</v>
      </c>
      <c r="L354" s="363">
        <v>639376</v>
      </c>
      <c r="M354" s="363">
        <v>799973</v>
      </c>
      <c r="N354" s="363">
        <v>889224.80700000003</v>
      </c>
      <c r="O354" s="364">
        <v>661757.32799999998</v>
      </c>
      <c r="P354" s="363">
        <v>617295.99899999995</v>
      </c>
      <c r="Q354" s="364">
        <v>854376.55</v>
      </c>
      <c r="R354" s="364">
        <v>1013606.698</v>
      </c>
      <c r="S354" s="364">
        <v>988417.86499999999</v>
      </c>
      <c r="T354" s="364">
        <v>1114642.46</v>
      </c>
      <c r="U354" s="363">
        <v>1784925.7279999999</v>
      </c>
      <c r="V354" s="363">
        <v>1856935.845</v>
      </c>
      <c r="W354" s="363">
        <v>2132174.5269999998</v>
      </c>
    </row>
    <row r="355" spans="2:23">
      <c r="B355" s="469" t="s">
        <v>745</v>
      </c>
      <c r="C355" s="362">
        <v>190764</v>
      </c>
      <c r="D355" s="362">
        <v>281634</v>
      </c>
      <c r="E355" s="362">
        <v>246294</v>
      </c>
      <c r="F355" s="362">
        <v>199877</v>
      </c>
      <c r="G355" s="362">
        <v>141064</v>
      </c>
      <c r="H355" s="362">
        <v>187747</v>
      </c>
      <c r="I355" s="362">
        <v>447253</v>
      </c>
      <c r="J355" s="363">
        <v>159202</v>
      </c>
      <c r="K355" s="363">
        <v>157782</v>
      </c>
      <c r="L355" s="363">
        <v>324480</v>
      </c>
      <c r="M355" s="363">
        <v>146958</v>
      </c>
      <c r="N355" s="363">
        <v>45923.569000000003</v>
      </c>
      <c r="O355" s="364">
        <v>54825.169000000002</v>
      </c>
      <c r="P355" s="363">
        <v>116135.762</v>
      </c>
      <c r="Q355" s="364">
        <v>206321.65299999999</v>
      </c>
      <c r="R355" s="364">
        <v>428894.78600000002</v>
      </c>
      <c r="S355" s="364">
        <v>336982.47600000002</v>
      </c>
      <c r="T355" s="364">
        <v>131752.965</v>
      </c>
      <c r="U355" s="363">
        <v>83679.604000000007</v>
      </c>
      <c r="V355" s="363">
        <v>175873.07199999999</v>
      </c>
      <c r="W355" s="363">
        <v>175763.644</v>
      </c>
    </row>
    <row r="356" spans="2:23">
      <c r="B356" s="469" t="s">
        <v>746</v>
      </c>
      <c r="C356" s="363">
        <v>177808</v>
      </c>
      <c r="D356" s="363">
        <v>1105792</v>
      </c>
      <c r="E356" s="363">
        <v>494766</v>
      </c>
      <c r="F356" s="363">
        <v>1592420</v>
      </c>
      <c r="G356" s="363">
        <v>569880</v>
      </c>
      <c r="H356" s="363">
        <v>369198</v>
      </c>
      <c r="I356" s="363">
        <v>505370</v>
      </c>
      <c r="J356" s="363">
        <v>326234</v>
      </c>
      <c r="K356" s="363">
        <v>320314</v>
      </c>
      <c r="L356" s="363">
        <v>184061</v>
      </c>
      <c r="M356" s="363">
        <v>622713</v>
      </c>
      <c r="N356" s="363">
        <v>1219944.83</v>
      </c>
      <c r="O356" s="364">
        <v>893328.03500000003</v>
      </c>
      <c r="P356" s="363">
        <v>1180943.5530000001</v>
      </c>
      <c r="Q356" s="364">
        <v>323560.19799999997</v>
      </c>
      <c r="R356" s="364">
        <v>519676.777</v>
      </c>
      <c r="S356" s="364">
        <v>158009.93799999999</v>
      </c>
      <c r="T356" s="363">
        <v>131675.894</v>
      </c>
      <c r="U356" s="363">
        <v>578924.05000000005</v>
      </c>
      <c r="V356" s="363">
        <v>1111769.7180000001</v>
      </c>
      <c r="W356" s="363">
        <v>646485.57799999998</v>
      </c>
    </row>
    <row r="357" spans="2:23">
      <c r="B357" s="466"/>
      <c r="C357" s="467"/>
      <c r="D357" s="467"/>
      <c r="E357" s="467"/>
      <c r="F357" s="467"/>
      <c r="G357" s="467"/>
      <c r="H357" s="467"/>
      <c r="I357" s="467"/>
      <c r="J357" s="467"/>
      <c r="K357" s="467"/>
      <c r="L357" s="467"/>
      <c r="M357" s="467"/>
      <c r="N357" s="467"/>
      <c r="O357" s="468"/>
      <c r="P357" s="467"/>
      <c r="Q357" s="468"/>
      <c r="R357" s="468"/>
      <c r="S357" s="468"/>
      <c r="T357" s="467"/>
    </row>
    <row r="358" spans="2:23">
      <c r="B358" s="368" t="s">
        <v>3</v>
      </c>
      <c r="C358" s="369">
        <f>SUM(C336:C356)</f>
        <v>6085555</v>
      </c>
      <c r="D358" s="369">
        <f t="shared" ref="D358:U358" si="27">SUM(D336:D356)</f>
        <v>9322777</v>
      </c>
      <c r="E358" s="369">
        <f t="shared" si="27"/>
        <v>5711709</v>
      </c>
      <c r="F358" s="369">
        <f t="shared" si="27"/>
        <v>11228194</v>
      </c>
      <c r="G358" s="369">
        <f t="shared" si="27"/>
        <v>6499206</v>
      </c>
      <c r="H358" s="369">
        <f t="shared" si="27"/>
        <v>5796340</v>
      </c>
      <c r="I358" s="369">
        <f t="shared" si="27"/>
        <v>8554109</v>
      </c>
      <c r="J358" s="369">
        <f t="shared" si="27"/>
        <v>8374145</v>
      </c>
      <c r="K358" s="369">
        <f t="shared" si="27"/>
        <v>7588298</v>
      </c>
      <c r="L358" s="369">
        <f t="shared" si="27"/>
        <v>9978410</v>
      </c>
      <c r="M358" s="369">
        <f t="shared" si="27"/>
        <v>10597704</v>
      </c>
      <c r="N358" s="369">
        <f t="shared" si="27"/>
        <v>13366576.143000001</v>
      </c>
      <c r="O358" s="369">
        <f t="shared" si="27"/>
        <v>12610400.509999998</v>
      </c>
      <c r="P358" s="369">
        <f t="shared" si="27"/>
        <v>11603715.601999998</v>
      </c>
      <c r="Q358" s="369">
        <f t="shared" si="27"/>
        <v>11978859.668000001</v>
      </c>
      <c r="R358" s="369">
        <f t="shared" si="27"/>
        <v>12371553.211000001</v>
      </c>
      <c r="S358" s="369">
        <f t="shared" si="27"/>
        <v>11835853.271</v>
      </c>
      <c r="T358" s="369">
        <f t="shared" si="27"/>
        <v>13129272.184999997</v>
      </c>
      <c r="U358" s="369">
        <f t="shared" si="27"/>
        <v>17388512.813000001</v>
      </c>
      <c r="V358" s="369">
        <f t="shared" ref="V358:W358" si="28">SUM(V336:V356)</f>
        <v>21829807.581999995</v>
      </c>
      <c r="W358" s="376">
        <f t="shared" si="28"/>
        <v>19131002.272999998</v>
      </c>
    </row>
    <row r="359" spans="2:23">
      <c r="B359" s="213" t="s">
        <v>686</v>
      </c>
    </row>
    <row r="360" spans="2:23">
      <c r="B360" s="225" t="s">
        <v>809</v>
      </c>
    </row>
    <row r="361" spans="2:23">
      <c r="B361" s="225" t="s">
        <v>749</v>
      </c>
    </row>
    <row r="362" spans="2:23">
      <c r="B362" s="225"/>
    </row>
    <row r="363" spans="2:23">
      <c r="B363" s="225"/>
    </row>
    <row r="364" spans="2:23">
      <c r="B364" s="211"/>
    </row>
    <row r="367" spans="2:23">
      <c r="B367" s="212" t="s">
        <v>165</v>
      </c>
      <c r="C367" s="212"/>
      <c r="D367" s="217"/>
      <c r="E367" s="217"/>
      <c r="F367" s="217"/>
      <c r="G367" s="217"/>
      <c r="H367" s="217"/>
      <c r="I367" s="217"/>
      <c r="J367" s="249"/>
      <c r="K367" s="249"/>
    </row>
    <row r="368" spans="2:23">
      <c r="B368" s="296" t="s">
        <v>218</v>
      </c>
      <c r="C368" s="296"/>
      <c r="D368" s="277"/>
      <c r="E368" s="277"/>
      <c r="F368" s="217"/>
      <c r="G368" s="217"/>
      <c r="H368" s="217"/>
      <c r="I368" s="217"/>
      <c r="J368" s="249"/>
      <c r="K368" s="249"/>
    </row>
    <row r="369" spans="2:23">
      <c r="B369" s="371" t="s">
        <v>226</v>
      </c>
      <c r="C369" s="371"/>
      <c r="D369" s="372"/>
      <c r="E369" s="370"/>
      <c r="F369" s="217"/>
      <c r="G369" s="217"/>
      <c r="H369" s="217"/>
      <c r="I369" s="217"/>
      <c r="J369" s="249"/>
      <c r="K369" s="249"/>
    </row>
    <row r="370" spans="2:23">
      <c r="B370" s="211" t="s">
        <v>2</v>
      </c>
      <c r="C370" s="211"/>
      <c r="D370" s="217"/>
      <c r="E370" s="217"/>
      <c r="F370" s="217"/>
      <c r="G370" s="217"/>
      <c r="H370" s="217"/>
      <c r="I370" s="217"/>
      <c r="J370" s="249"/>
      <c r="K370" s="249"/>
      <c r="M370" s="249"/>
      <c r="N370" s="252"/>
      <c r="O370" s="433" t="s">
        <v>185</v>
      </c>
      <c r="P370" s="252"/>
    </row>
    <row r="371" spans="2:23">
      <c r="B371" s="211"/>
      <c r="C371" s="211"/>
      <c r="D371" s="217"/>
      <c r="E371" s="217"/>
      <c r="F371" s="217"/>
      <c r="G371" s="217"/>
      <c r="H371" s="217"/>
      <c r="I371" s="217"/>
      <c r="J371" s="249"/>
      <c r="K371" s="249"/>
    </row>
    <row r="372" spans="2:23">
      <c r="B372" s="366" t="s">
        <v>217</v>
      </c>
      <c r="C372" s="367">
        <v>2001</v>
      </c>
      <c r="D372" s="367">
        <v>2002</v>
      </c>
      <c r="E372" s="367">
        <v>2003</v>
      </c>
      <c r="F372" s="367">
        <v>2004</v>
      </c>
      <c r="G372" s="367">
        <v>2005</v>
      </c>
      <c r="H372" s="367">
        <v>2006</v>
      </c>
      <c r="I372" s="367">
        <v>2007</v>
      </c>
      <c r="J372" s="367">
        <v>2008</v>
      </c>
      <c r="K372" s="367">
        <v>2009</v>
      </c>
      <c r="L372" s="367">
        <v>2010</v>
      </c>
      <c r="M372" s="367">
        <v>2011</v>
      </c>
      <c r="N372" s="367">
        <v>2012</v>
      </c>
      <c r="O372" s="367">
        <v>2013</v>
      </c>
      <c r="P372" s="367">
        <v>2014</v>
      </c>
      <c r="Q372" s="367">
        <v>2015</v>
      </c>
      <c r="R372" s="367">
        <v>2016</v>
      </c>
      <c r="S372" s="367">
        <v>2017</v>
      </c>
      <c r="T372" s="367">
        <v>2018</v>
      </c>
      <c r="U372" s="367">
        <v>2019</v>
      </c>
      <c r="V372" s="367">
        <v>2020</v>
      </c>
      <c r="W372" s="375">
        <v>2021</v>
      </c>
    </row>
    <row r="373" spans="2:23">
      <c r="B373" s="361" t="s">
        <v>586</v>
      </c>
      <c r="C373" s="363">
        <v>0</v>
      </c>
      <c r="D373" s="363">
        <v>0</v>
      </c>
      <c r="E373" s="363">
        <v>0</v>
      </c>
      <c r="F373" s="363">
        <v>0</v>
      </c>
      <c r="G373" s="363">
        <v>106969</v>
      </c>
      <c r="H373" s="363">
        <v>99953</v>
      </c>
      <c r="I373" s="363">
        <v>128334</v>
      </c>
      <c r="J373" s="363">
        <v>106357</v>
      </c>
      <c r="K373" s="363">
        <v>111436</v>
      </c>
      <c r="L373" s="363">
        <v>284873</v>
      </c>
      <c r="M373" s="363">
        <v>276357</v>
      </c>
      <c r="N373" s="363">
        <v>210376.633</v>
      </c>
      <c r="O373" s="364">
        <v>328211.549</v>
      </c>
      <c r="P373" s="363">
        <v>549314.40899999999</v>
      </c>
      <c r="Q373" s="364">
        <v>554020.71699999995</v>
      </c>
      <c r="R373" s="364">
        <v>701658.05200000003</v>
      </c>
      <c r="S373" s="364">
        <v>413130.24699999997</v>
      </c>
      <c r="T373" s="363">
        <v>366463.69900000002</v>
      </c>
      <c r="U373" s="363">
        <v>487164.908</v>
      </c>
      <c r="V373" s="363">
        <v>182810.04</v>
      </c>
      <c r="W373" s="363">
        <v>519689.64799999999</v>
      </c>
    </row>
    <row r="374" spans="2:23">
      <c r="B374" s="361" t="s">
        <v>378</v>
      </c>
      <c r="C374" s="363">
        <v>116902</v>
      </c>
      <c r="D374" s="363">
        <v>77105</v>
      </c>
      <c r="E374" s="363">
        <v>117501</v>
      </c>
      <c r="F374" s="363">
        <v>127907</v>
      </c>
      <c r="G374" s="363">
        <v>133701</v>
      </c>
      <c r="H374" s="363">
        <v>114784</v>
      </c>
      <c r="I374" s="363">
        <v>237194</v>
      </c>
      <c r="J374" s="363">
        <v>208351</v>
      </c>
      <c r="K374" s="363">
        <v>237366</v>
      </c>
      <c r="L374" s="363">
        <v>235598</v>
      </c>
      <c r="M374" s="363">
        <v>136391</v>
      </c>
      <c r="N374" s="363">
        <v>204858.717</v>
      </c>
      <c r="O374" s="364">
        <v>244913.75399999999</v>
      </c>
      <c r="P374" s="363">
        <v>182745.79800000001</v>
      </c>
      <c r="Q374" s="364">
        <v>278132.32799999998</v>
      </c>
      <c r="R374" s="364">
        <v>235277.72</v>
      </c>
      <c r="S374" s="364">
        <v>283933.98</v>
      </c>
      <c r="T374" s="363">
        <v>465272.51699999999</v>
      </c>
      <c r="U374" s="363">
        <v>487157.31199999998</v>
      </c>
      <c r="V374" s="363">
        <v>1267785.3259999999</v>
      </c>
      <c r="W374" s="363">
        <v>418076.48700000002</v>
      </c>
    </row>
    <row r="375" spans="2:23">
      <c r="B375" s="361" t="s">
        <v>379</v>
      </c>
      <c r="C375" s="363">
        <v>1315004</v>
      </c>
      <c r="D375" s="363">
        <v>946288</v>
      </c>
      <c r="E375" s="363">
        <v>1410235</v>
      </c>
      <c r="F375" s="363">
        <v>1494722</v>
      </c>
      <c r="G375" s="363">
        <v>1970127</v>
      </c>
      <c r="H375" s="363">
        <v>777235</v>
      </c>
      <c r="I375" s="363">
        <v>811472</v>
      </c>
      <c r="J375" s="363">
        <v>570475</v>
      </c>
      <c r="K375" s="363">
        <v>350846</v>
      </c>
      <c r="L375" s="363">
        <v>919511</v>
      </c>
      <c r="M375" s="363">
        <v>896341</v>
      </c>
      <c r="N375" s="363">
        <v>1371052.0319999999</v>
      </c>
      <c r="O375" s="364">
        <v>837722.81599999999</v>
      </c>
      <c r="P375" s="363">
        <v>1215676.0490000001</v>
      </c>
      <c r="Q375" s="364">
        <v>1323703.5919999999</v>
      </c>
      <c r="R375" s="364">
        <v>1343004.3770000001</v>
      </c>
      <c r="S375" s="364">
        <v>1199459.318</v>
      </c>
      <c r="T375" s="363">
        <v>1325232.3089999999</v>
      </c>
      <c r="U375" s="363">
        <v>1288058.149</v>
      </c>
      <c r="V375" s="363">
        <v>1135916.0260000001</v>
      </c>
      <c r="W375" s="363">
        <v>1931604.878</v>
      </c>
    </row>
    <row r="376" spans="2:23">
      <c r="B376" s="361" t="s">
        <v>625</v>
      </c>
      <c r="C376" s="362">
        <v>951207</v>
      </c>
      <c r="D376" s="362">
        <v>969399</v>
      </c>
      <c r="E376" s="362">
        <v>675490</v>
      </c>
      <c r="F376" s="362">
        <v>1888756</v>
      </c>
      <c r="G376" s="362">
        <v>564592</v>
      </c>
      <c r="H376" s="362">
        <v>444107</v>
      </c>
      <c r="I376" s="362">
        <v>455807</v>
      </c>
      <c r="J376" s="363">
        <v>564344</v>
      </c>
      <c r="K376" s="363">
        <v>715878</v>
      </c>
      <c r="L376" s="363">
        <v>599813</v>
      </c>
      <c r="M376" s="363">
        <v>550650</v>
      </c>
      <c r="N376" s="363">
        <v>770274.01199999999</v>
      </c>
      <c r="O376" s="364">
        <v>361674.973</v>
      </c>
      <c r="P376" s="363">
        <v>538291.36</v>
      </c>
      <c r="Q376" s="364">
        <v>472012.38199999998</v>
      </c>
      <c r="R376" s="364">
        <v>590813.32299999997</v>
      </c>
      <c r="S376" s="364">
        <v>657072.68500000006</v>
      </c>
      <c r="T376" s="364">
        <v>540142.03200000001</v>
      </c>
      <c r="U376" s="363">
        <v>729654.07900000003</v>
      </c>
      <c r="V376" s="363">
        <v>847533.80200000003</v>
      </c>
      <c r="W376" s="363">
        <v>1172585.781</v>
      </c>
    </row>
    <row r="377" spans="2:23">
      <c r="B377" s="361" t="s">
        <v>664</v>
      </c>
      <c r="C377" s="363">
        <v>647349</v>
      </c>
      <c r="D377" s="363">
        <v>909224</v>
      </c>
      <c r="E377" s="363">
        <v>1081131</v>
      </c>
      <c r="F377" s="363">
        <v>1537223</v>
      </c>
      <c r="G377" s="363">
        <v>201245</v>
      </c>
      <c r="H377" s="363">
        <v>464490</v>
      </c>
      <c r="I377" s="363">
        <v>615419</v>
      </c>
      <c r="J377" s="363">
        <v>739998</v>
      </c>
      <c r="K377" s="363">
        <v>626163</v>
      </c>
      <c r="L377" s="363">
        <v>558427</v>
      </c>
      <c r="M377" s="363">
        <v>298655</v>
      </c>
      <c r="N377" s="363">
        <v>817509.74</v>
      </c>
      <c r="O377" s="364">
        <v>725881.625</v>
      </c>
      <c r="P377" s="363">
        <v>1160243.281</v>
      </c>
      <c r="Q377" s="364">
        <v>1259537.9879999999</v>
      </c>
      <c r="R377" s="364">
        <v>1388920.8540000001</v>
      </c>
      <c r="S377" s="364">
        <v>536661.52099999995</v>
      </c>
      <c r="T377" s="364">
        <v>863214.72900000005</v>
      </c>
      <c r="U377" s="363">
        <v>1505435.406</v>
      </c>
      <c r="V377" s="363">
        <v>1072348.129</v>
      </c>
      <c r="W377" s="363">
        <v>907475.98100000003</v>
      </c>
    </row>
    <row r="378" spans="2:23">
      <c r="B378" s="361" t="s">
        <v>380</v>
      </c>
      <c r="C378" s="363">
        <v>1042169</v>
      </c>
      <c r="D378" s="363">
        <v>1176777</v>
      </c>
      <c r="E378" s="363">
        <v>1033438</v>
      </c>
      <c r="F378" s="363">
        <v>1957549</v>
      </c>
      <c r="G378" s="363">
        <v>1242409</v>
      </c>
      <c r="H378" s="363">
        <v>1384809</v>
      </c>
      <c r="I378" s="363">
        <v>1226409</v>
      </c>
      <c r="J378" s="363">
        <v>993200</v>
      </c>
      <c r="K378" s="363">
        <v>421786</v>
      </c>
      <c r="L378" s="363">
        <v>1635279</v>
      </c>
      <c r="M378" s="363">
        <v>1182486</v>
      </c>
      <c r="N378" s="363">
        <v>1365253.56</v>
      </c>
      <c r="O378" s="364">
        <v>1093282.923</v>
      </c>
      <c r="P378" s="363">
        <v>562206.83299999998</v>
      </c>
      <c r="Q378" s="364">
        <v>1056259.19</v>
      </c>
      <c r="R378" s="364">
        <v>1124816.031</v>
      </c>
      <c r="S378" s="364">
        <v>1326650.5330000001</v>
      </c>
      <c r="T378" s="364">
        <v>1433843.952</v>
      </c>
      <c r="U378" s="363">
        <v>768140.44700000004</v>
      </c>
      <c r="V378" s="363">
        <v>856341.96</v>
      </c>
      <c r="W378" s="363">
        <v>1101166.6040000001</v>
      </c>
    </row>
    <row r="379" spans="2:23">
      <c r="B379" s="361" t="s">
        <v>662</v>
      </c>
      <c r="C379" s="362">
        <v>2382361</v>
      </c>
      <c r="D379" s="362">
        <v>2157888</v>
      </c>
      <c r="E379" s="362">
        <v>1444387</v>
      </c>
      <c r="F379" s="362">
        <v>1832403</v>
      </c>
      <c r="G379" s="362">
        <v>1796490</v>
      </c>
      <c r="H379" s="362">
        <v>2516167</v>
      </c>
      <c r="I379" s="362">
        <v>2749025</v>
      </c>
      <c r="J379" s="363">
        <v>3365665</v>
      </c>
      <c r="K379" s="363">
        <v>2994097</v>
      </c>
      <c r="L379" s="363">
        <v>2899039</v>
      </c>
      <c r="M379" s="363">
        <v>2971256</v>
      </c>
      <c r="N379" s="363">
        <v>4410431.9879999999</v>
      </c>
      <c r="O379" s="364">
        <v>2496037.6529999999</v>
      </c>
      <c r="P379" s="363">
        <v>1394932.35</v>
      </c>
      <c r="Q379" s="364">
        <v>2470569.1329999999</v>
      </c>
      <c r="R379" s="364">
        <v>4950029.0839999998</v>
      </c>
      <c r="S379" s="364">
        <v>3638931.085</v>
      </c>
      <c r="T379" s="364">
        <v>3270261.9210000001</v>
      </c>
      <c r="U379" s="363">
        <v>3940803.8130000001</v>
      </c>
      <c r="V379" s="363">
        <v>8131528.6009999998</v>
      </c>
      <c r="W379" s="363">
        <v>3187675.9049999998</v>
      </c>
    </row>
    <row r="380" spans="2:23">
      <c r="B380" s="361" t="s">
        <v>584</v>
      </c>
      <c r="C380" s="363">
        <v>117328</v>
      </c>
      <c r="D380" s="363">
        <v>109970</v>
      </c>
      <c r="E380" s="363">
        <v>100525</v>
      </c>
      <c r="F380" s="363">
        <v>49738</v>
      </c>
      <c r="G380" s="363">
        <v>77431</v>
      </c>
      <c r="H380" s="363">
        <v>77832</v>
      </c>
      <c r="I380" s="363">
        <v>389777</v>
      </c>
      <c r="J380" s="363">
        <v>298863</v>
      </c>
      <c r="K380" s="363">
        <v>370849</v>
      </c>
      <c r="L380" s="363">
        <v>166176</v>
      </c>
      <c r="M380" s="363">
        <v>137298</v>
      </c>
      <c r="N380" s="363">
        <v>329473.75400000002</v>
      </c>
      <c r="O380" s="364">
        <v>363657.038</v>
      </c>
      <c r="P380" s="363">
        <v>205257.715</v>
      </c>
      <c r="Q380" s="364">
        <v>520249.47100000002</v>
      </c>
      <c r="R380" s="364">
        <v>280533.27500000002</v>
      </c>
      <c r="S380" s="364">
        <v>445076.51899999997</v>
      </c>
      <c r="T380" s="364">
        <v>192428.60800000001</v>
      </c>
      <c r="U380" s="363">
        <v>619817.32999999996</v>
      </c>
      <c r="V380" s="363">
        <v>690747.88899999997</v>
      </c>
      <c r="W380" s="363">
        <v>887838.64899999998</v>
      </c>
    </row>
    <row r="381" spans="2:23">
      <c r="B381" s="361" t="s">
        <v>383</v>
      </c>
      <c r="C381" s="363">
        <v>1927757</v>
      </c>
      <c r="D381" s="363">
        <v>2926447</v>
      </c>
      <c r="E381" s="363">
        <v>2025206</v>
      </c>
      <c r="F381" s="363">
        <v>2928211</v>
      </c>
      <c r="G381" s="363">
        <v>1601566</v>
      </c>
      <c r="H381" s="363">
        <v>1634260</v>
      </c>
      <c r="I381" s="363">
        <v>2820073</v>
      </c>
      <c r="J381" s="363">
        <v>2521386</v>
      </c>
      <c r="K381" s="363">
        <v>2664485</v>
      </c>
      <c r="L381" s="363">
        <v>2813562</v>
      </c>
      <c r="M381" s="363">
        <v>2911969</v>
      </c>
      <c r="N381" s="363">
        <v>3789255.7680000002</v>
      </c>
      <c r="O381" s="364">
        <v>4011435.1510000001</v>
      </c>
      <c r="P381" s="363">
        <v>6100924.3870000001</v>
      </c>
      <c r="Q381" s="364">
        <v>6067061.5080000004</v>
      </c>
      <c r="R381" s="364">
        <v>3748274.355</v>
      </c>
      <c r="S381" s="364">
        <v>3525109.8429999999</v>
      </c>
      <c r="T381" s="364">
        <v>6161602.6140000001</v>
      </c>
      <c r="U381" s="363">
        <v>8015717.7460000003</v>
      </c>
      <c r="V381" s="363">
        <v>6508208.1969999997</v>
      </c>
      <c r="W381" s="363">
        <v>4700771.3789999997</v>
      </c>
    </row>
    <row r="382" spans="2:23">
      <c r="B382" s="361" t="s">
        <v>758</v>
      </c>
      <c r="C382" s="363">
        <v>1709461</v>
      </c>
      <c r="D382" s="363">
        <v>1975123</v>
      </c>
      <c r="E382" s="363">
        <v>1847695</v>
      </c>
      <c r="F382" s="363">
        <v>2306267</v>
      </c>
      <c r="G382" s="363">
        <v>3251932</v>
      </c>
      <c r="H382" s="363">
        <v>2645255</v>
      </c>
      <c r="I382" s="363">
        <v>2742132</v>
      </c>
      <c r="J382" s="363">
        <v>623333</v>
      </c>
      <c r="K382" s="363">
        <v>654305</v>
      </c>
      <c r="L382" s="363">
        <v>2893220</v>
      </c>
      <c r="M382" s="363">
        <v>2021094</v>
      </c>
      <c r="N382" s="363">
        <v>4305329.0250000004</v>
      </c>
      <c r="O382" s="364">
        <v>4422538.6830000002</v>
      </c>
      <c r="P382" s="363">
        <v>3633181.2889999999</v>
      </c>
      <c r="Q382" s="364">
        <v>3393040.5049999999</v>
      </c>
      <c r="R382" s="364">
        <v>4593252.5140000004</v>
      </c>
      <c r="S382" s="364">
        <v>4324717.0539999995</v>
      </c>
      <c r="T382" s="364">
        <v>4167949.9410000001</v>
      </c>
      <c r="U382" s="363">
        <v>4380585.8169999998</v>
      </c>
      <c r="V382" s="363">
        <v>4779719.8449999997</v>
      </c>
      <c r="W382" s="363">
        <v>5142994.8820000002</v>
      </c>
    </row>
    <row r="383" spans="2:23">
      <c r="B383" s="361" t="s">
        <v>663</v>
      </c>
      <c r="C383" s="362">
        <v>317538</v>
      </c>
      <c r="D383" s="362">
        <v>151922</v>
      </c>
      <c r="E383" s="362">
        <v>48840</v>
      </c>
      <c r="F383" s="362">
        <v>108734</v>
      </c>
      <c r="G383" s="362">
        <v>51968</v>
      </c>
      <c r="H383" s="362">
        <v>610357</v>
      </c>
      <c r="I383" s="362">
        <v>476626</v>
      </c>
      <c r="J383" s="363">
        <v>346755</v>
      </c>
      <c r="K383" s="363">
        <v>1004932</v>
      </c>
      <c r="L383" s="363">
        <v>620670</v>
      </c>
      <c r="M383" s="363">
        <v>632012</v>
      </c>
      <c r="N383" s="363">
        <v>413562.755</v>
      </c>
      <c r="O383" s="364">
        <v>488387.77899999998</v>
      </c>
      <c r="P383" s="363">
        <v>331887.46799999999</v>
      </c>
      <c r="Q383" s="364">
        <v>570495.31200000003</v>
      </c>
      <c r="R383" s="364">
        <v>545829.92700000003</v>
      </c>
      <c r="S383" s="364">
        <v>516051.549</v>
      </c>
      <c r="T383" s="364">
        <v>678309.13600000006</v>
      </c>
      <c r="U383" s="363">
        <v>679798.08200000005</v>
      </c>
      <c r="V383" s="363">
        <v>587892.63500000001</v>
      </c>
      <c r="W383" s="363">
        <v>628526.24600000004</v>
      </c>
    </row>
    <row r="384" spans="2:23">
      <c r="B384" s="361" t="s">
        <v>750</v>
      </c>
      <c r="C384" s="363">
        <v>0</v>
      </c>
      <c r="D384" s="363">
        <v>0</v>
      </c>
      <c r="E384" s="363">
        <v>0</v>
      </c>
      <c r="F384" s="363">
        <v>2272</v>
      </c>
      <c r="G384" s="363">
        <v>257089</v>
      </c>
      <c r="H384" s="363">
        <v>458430</v>
      </c>
      <c r="I384" s="363">
        <v>423971</v>
      </c>
      <c r="J384" s="363">
        <v>549109</v>
      </c>
      <c r="K384" s="363">
        <v>669094</v>
      </c>
      <c r="L384" s="363">
        <v>707869</v>
      </c>
      <c r="M384" s="363">
        <v>558966</v>
      </c>
      <c r="N384" s="363">
        <v>421936.05099999998</v>
      </c>
      <c r="O384" s="364">
        <v>1471048.075</v>
      </c>
      <c r="P384" s="363">
        <v>622674.01500000001</v>
      </c>
      <c r="Q384" s="364">
        <v>1063305.128</v>
      </c>
      <c r="R384" s="364">
        <v>905438.77899999998</v>
      </c>
      <c r="S384" s="364">
        <v>692390.95700000005</v>
      </c>
      <c r="T384" s="364">
        <v>987809.96699999995</v>
      </c>
      <c r="U384" s="363">
        <v>885104.74300000002</v>
      </c>
      <c r="V384" s="363">
        <v>1281686.203</v>
      </c>
      <c r="W384" s="363">
        <v>736083.59100000001</v>
      </c>
    </row>
    <row r="385" spans="2:23">
      <c r="B385" s="361" t="s">
        <v>666</v>
      </c>
      <c r="C385" s="363">
        <v>146595</v>
      </c>
      <c r="D385" s="363">
        <v>153428</v>
      </c>
      <c r="E385" s="363">
        <v>335337</v>
      </c>
      <c r="F385" s="363">
        <v>464281</v>
      </c>
      <c r="G385" s="363">
        <v>936681</v>
      </c>
      <c r="H385" s="363">
        <v>410074</v>
      </c>
      <c r="I385" s="363">
        <v>218431</v>
      </c>
      <c r="J385" s="363">
        <v>225703</v>
      </c>
      <c r="K385" s="363">
        <v>553513</v>
      </c>
      <c r="L385" s="363">
        <v>206274</v>
      </c>
      <c r="M385" s="363">
        <v>570311</v>
      </c>
      <c r="N385" s="363">
        <v>748024.65399999998</v>
      </c>
      <c r="O385" s="364">
        <v>542741.79299999995</v>
      </c>
      <c r="P385" s="363">
        <v>330964.092</v>
      </c>
      <c r="Q385" s="364">
        <v>607655.50199999998</v>
      </c>
      <c r="R385" s="364">
        <v>601364.625</v>
      </c>
      <c r="S385" s="364">
        <v>235320.01300000001</v>
      </c>
      <c r="T385" s="364">
        <v>657714.89</v>
      </c>
      <c r="U385" s="363">
        <v>477865.85200000001</v>
      </c>
      <c r="V385" s="363">
        <v>0</v>
      </c>
      <c r="W385" s="363">
        <v>0</v>
      </c>
    </row>
    <row r="386" spans="2:23">
      <c r="B386" s="361" t="s">
        <v>385</v>
      </c>
      <c r="C386" s="363">
        <v>751805</v>
      </c>
      <c r="D386" s="363">
        <v>1292837</v>
      </c>
      <c r="E386" s="363">
        <v>582079</v>
      </c>
      <c r="F386" s="363">
        <v>1378523</v>
      </c>
      <c r="G386" s="363">
        <v>719854</v>
      </c>
      <c r="H386" s="363">
        <v>479373</v>
      </c>
      <c r="I386" s="363">
        <v>437565</v>
      </c>
      <c r="J386" s="363">
        <v>364135</v>
      </c>
      <c r="K386" s="363">
        <v>615397</v>
      </c>
      <c r="L386" s="363">
        <v>304858</v>
      </c>
      <c r="M386" s="363">
        <v>552522</v>
      </c>
      <c r="N386" s="363">
        <v>737278.33600000001</v>
      </c>
      <c r="O386" s="364">
        <v>1048230.662</v>
      </c>
      <c r="P386" s="363">
        <v>1248946.156</v>
      </c>
      <c r="Q386" s="364">
        <v>1900762.77</v>
      </c>
      <c r="R386" s="364">
        <v>1041805.62</v>
      </c>
      <c r="S386" s="364">
        <v>1425151.3</v>
      </c>
      <c r="T386" s="364">
        <v>1017702.762</v>
      </c>
      <c r="U386" s="363">
        <v>1621782.544</v>
      </c>
      <c r="V386" s="363">
        <v>1848528.872</v>
      </c>
      <c r="W386" s="363">
        <v>3641378.1239999998</v>
      </c>
    </row>
    <row r="387" spans="2:23">
      <c r="B387" s="361" t="s">
        <v>386</v>
      </c>
      <c r="C387" s="362">
        <v>1236970</v>
      </c>
      <c r="D387" s="362">
        <v>984324</v>
      </c>
      <c r="E387" s="362">
        <v>1119599</v>
      </c>
      <c r="F387" s="362">
        <v>1607966</v>
      </c>
      <c r="G387" s="362">
        <v>891372</v>
      </c>
      <c r="H387" s="362">
        <v>627816</v>
      </c>
      <c r="I387" s="362">
        <v>1090512</v>
      </c>
      <c r="J387" s="363">
        <v>2073000</v>
      </c>
      <c r="K387" s="363">
        <v>1107481</v>
      </c>
      <c r="L387" s="363">
        <v>1040001</v>
      </c>
      <c r="M387" s="363">
        <v>1021253</v>
      </c>
      <c r="N387" s="363">
        <v>996016.67700000003</v>
      </c>
      <c r="O387" s="364">
        <v>1469816.966</v>
      </c>
      <c r="P387" s="363">
        <v>1723236.95</v>
      </c>
      <c r="Q387" s="364">
        <v>3601571.68</v>
      </c>
      <c r="R387" s="364">
        <v>2984059.1140000001</v>
      </c>
      <c r="S387" s="364">
        <v>1922529.173</v>
      </c>
      <c r="T387" s="364">
        <v>2039203.05</v>
      </c>
      <c r="U387" s="363">
        <v>1821782.675</v>
      </c>
      <c r="V387" s="363">
        <v>2358634.6579999998</v>
      </c>
      <c r="W387" s="363">
        <v>3344282.9010000001</v>
      </c>
    </row>
    <row r="388" spans="2:23">
      <c r="B388" s="361" t="s">
        <v>751</v>
      </c>
      <c r="C388" s="363">
        <v>2048910</v>
      </c>
      <c r="D388" s="363">
        <v>1196889</v>
      </c>
      <c r="E388" s="363">
        <v>1419450</v>
      </c>
      <c r="F388" s="363">
        <v>2072729</v>
      </c>
      <c r="G388" s="363">
        <v>2668422</v>
      </c>
      <c r="H388" s="363">
        <v>1187861</v>
      </c>
      <c r="I388" s="363">
        <v>1296640</v>
      </c>
      <c r="J388" s="363">
        <v>258910</v>
      </c>
      <c r="K388" s="363">
        <v>242554</v>
      </c>
      <c r="L388" s="363">
        <v>180214</v>
      </c>
      <c r="M388" s="363">
        <v>352824</v>
      </c>
      <c r="N388" s="363">
        <v>315399.93900000001</v>
      </c>
      <c r="O388" s="364">
        <v>740608.93700000003</v>
      </c>
      <c r="P388" s="363">
        <v>1848699.531</v>
      </c>
      <c r="Q388" s="364">
        <v>2013101.9839999999</v>
      </c>
      <c r="R388" s="364">
        <v>2183407.0079999999</v>
      </c>
      <c r="S388" s="364">
        <v>2272876.807</v>
      </c>
      <c r="T388" s="364">
        <v>2375420.3020000001</v>
      </c>
      <c r="U388" s="363">
        <v>2449634.5320000001</v>
      </c>
      <c r="V388" s="363">
        <v>2559699.1239999998</v>
      </c>
      <c r="W388" s="363">
        <v>2371430.8930000002</v>
      </c>
    </row>
    <row r="389" spans="2:23">
      <c r="B389" s="361" t="s">
        <v>387</v>
      </c>
      <c r="C389" s="363">
        <v>1986315</v>
      </c>
      <c r="D389" s="363">
        <v>1328390</v>
      </c>
      <c r="E389" s="363">
        <v>1182014</v>
      </c>
      <c r="F389" s="363">
        <v>1416869</v>
      </c>
      <c r="G389" s="363">
        <v>1385301</v>
      </c>
      <c r="H389" s="363">
        <v>1208676</v>
      </c>
      <c r="I389" s="363">
        <v>1757575</v>
      </c>
      <c r="J389" s="363">
        <v>1596786</v>
      </c>
      <c r="K389" s="363">
        <v>2304043</v>
      </c>
      <c r="L389" s="363">
        <v>1156703</v>
      </c>
      <c r="M389" s="363">
        <v>3199174</v>
      </c>
      <c r="N389" s="363">
        <v>1239970.9439999999</v>
      </c>
      <c r="O389" s="364">
        <v>1914831.5889999999</v>
      </c>
      <c r="P389" s="363">
        <v>3846282.307</v>
      </c>
      <c r="Q389" s="364">
        <v>8339759.5650000004</v>
      </c>
      <c r="R389" s="364">
        <v>6204721.6960000005</v>
      </c>
      <c r="S389" s="364">
        <v>6572724.5899999999</v>
      </c>
      <c r="T389" s="364">
        <v>5452827.8200000003</v>
      </c>
      <c r="U389" s="363">
        <v>4179348.51</v>
      </c>
      <c r="V389" s="363">
        <v>6181699.3700000001</v>
      </c>
      <c r="W389" s="363">
        <v>3065314.3280000002</v>
      </c>
    </row>
    <row r="390" spans="2:23">
      <c r="B390" s="361" t="s">
        <v>759</v>
      </c>
      <c r="C390" s="363">
        <v>2577480</v>
      </c>
      <c r="D390" s="363">
        <v>2639194</v>
      </c>
      <c r="E390" s="363">
        <v>3588006</v>
      </c>
      <c r="F390" s="363">
        <v>4206583</v>
      </c>
      <c r="G390" s="363">
        <v>3404889</v>
      </c>
      <c r="H390" s="363">
        <v>2763430</v>
      </c>
      <c r="I390" s="363">
        <v>2833329</v>
      </c>
      <c r="J390" s="363">
        <v>3279077</v>
      </c>
      <c r="K390" s="363">
        <v>3695194</v>
      </c>
      <c r="L390" s="363">
        <v>5158498</v>
      </c>
      <c r="M390" s="363">
        <v>4652956</v>
      </c>
      <c r="N390" s="363">
        <v>3800599.09</v>
      </c>
      <c r="O390" s="364">
        <v>3773125.4870000002</v>
      </c>
      <c r="P390" s="363">
        <v>4746583.6069999998</v>
      </c>
      <c r="Q390" s="364">
        <v>5415062.3839999996</v>
      </c>
      <c r="R390" s="364">
        <v>6637928.9299999997</v>
      </c>
      <c r="S390" s="364">
        <v>6173753.2549999999</v>
      </c>
      <c r="T390" s="364">
        <v>7907822.2860000003</v>
      </c>
      <c r="U390" s="363">
        <v>8281583.267</v>
      </c>
      <c r="V390" s="363">
        <v>6716520.79</v>
      </c>
      <c r="W390" s="363">
        <v>6469897.4119999995</v>
      </c>
    </row>
    <row r="391" spans="2:23">
      <c r="B391" s="361" t="s">
        <v>388</v>
      </c>
      <c r="C391" s="362">
        <v>1808088</v>
      </c>
      <c r="D391" s="362">
        <v>775509</v>
      </c>
      <c r="E391" s="362">
        <v>406387</v>
      </c>
      <c r="F391" s="362">
        <v>2541123</v>
      </c>
      <c r="G391" s="362">
        <v>1049825</v>
      </c>
      <c r="H391" s="362">
        <v>130345</v>
      </c>
      <c r="I391" s="362">
        <v>302145</v>
      </c>
      <c r="J391" s="363">
        <v>963389</v>
      </c>
      <c r="K391" s="363">
        <v>401666</v>
      </c>
      <c r="L391" s="363">
        <v>516284</v>
      </c>
      <c r="M391" s="363">
        <v>461211</v>
      </c>
      <c r="N391" s="363">
        <v>1233654.726</v>
      </c>
      <c r="O391" s="364">
        <v>614059.61</v>
      </c>
      <c r="P391" s="363">
        <v>1003738.651</v>
      </c>
      <c r="Q391" s="364">
        <v>909606.23800000001</v>
      </c>
      <c r="R391" s="364">
        <v>694579.94900000002</v>
      </c>
      <c r="S391" s="364">
        <v>549683.44299999997</v>
      </c>
      <c r="T391" s="364">
        <v>663863.51</v>
      </c>
      <c r="U391" s="363">
        <v>904754.52300000004</v>
      </c>
      <c r="V391" s="363">
        <v>1521250.0549999999</v>
      </c>
      <c r="W391" s="363">
        <v>1733600.412</v>
      </c>
    </row>
    <row r="392" spans="2:23">
      <c r="B392" s="361" t="s">
        <v>752</v>
      </c>
      <c r="C392" s="363">
        <v>1087942</v>
      </c>
      <c r="D392" s="363">
        <v>1411314</v>
      </c>
      <c r="E392" s="363">
        <v>1480324</v>
      </c>
      <c r="F392" s="363">
        <v>944733</v>
      </c>
      <c r="G392" s="363">
        <v>322352</v>
      </c>
      <c r="H392" s="363">
        <v>571776</v>
      </c>
      <c r="I392" s="363">
        <v>457657</v>
      </c>
      <c r="J392" s="363">
        <v>477793</v>
      </c>
      <c r="K392" s="363">
        <v>611470</v>
      </c>
      <c r="L392" s="363">
        <v>464471</v>
      </c>
      <c r="M392" s="363">
        <v>859396</v>
      </c>
      <c r="N392" s="363">
        <v>410015.16100000002</v>
      </c>
      <c r="O392" s="364">
        <v>666535.67200000002</v>
      </c>
      <c r="P392" s="363">
        <v>829976.41799999995</v>
      </c>
      <c r="Q392" s="364">
        <v>1421565.15</v>
      </c>
      <c r="R392" s="364">
        <v>1404359.8219999999</v>
      </c>
      <c r="S392" s="364">
        <v>1100135.669</v>
      </c>
      <c r="T392" s="364">
        <v>1690065.7109999999</v>
      </c>
      <c r="U392" s="363">
        <v>802027.86199999996</v>
      </c>
      <c r="V392" s="363">
        <v>900698.696</v>
      </c>
      <c r="W392" s="363">
        <v>513522.77799999999</v>
      </c>
    </row>
    <row r="393" spans="2:23">
      <c r="B393" s="361" t="s">
        <v>665</v>
      </c>
      <c r="C393" s="363">
        <v>84212</v>
      </c>
      <c r="D393" s="363">
        <v>65768</v>
      </c>
      <c r="E393" s="363">
        <v>190261</v>
      </c>
      <c r="F393" s="363">
        <v>392823</v>
      </c>
      <c r="G393" s="363">
        <v>181273</v>
      </c>
      <c r="H393" s="363">
        <v>128813</v>
      </c>
      <c r="I393" s="363">
        <v>195147</v>
      </c>
      <c r="J393" s="363">
        <v>301429</v>
      </c>
      <c r="K393" s="363">
        <v>327752</v>
      </c>
      <c r="L393" s="363">
        <v>235277</v>
      </c>
      <c r="M393" s="363">
        <v>146822</v>
      </c>
      <c r="N393" s="363">
        <v>141989.50200000001</v>
      </c>
      <c r="O393" s="364">
        <v>154239.35999999999</v>
      </c>
      <c r="P393" s="363">
        <v>417099.19099999999</v>
      </c>
      <c r="Q393" s="364">
        <v>237073.04699999999</v>
      </c>
      <c r="R393" s="364">
        <v>95151.986000000004</v>
      </c>
      <c r="S393" s="364">
        <v>265993.76199999999</v>
      </c>
      <c r="T393" s="364">
        <v>323312.685</v>
      </c>
      <c r="U393" s="363">
        <v>259477.39300000001</v>
      </c>
      <c r="V393" s="363">
        <v>317803.842</v>
      </c>
      <c r="W393" s="363">
        <v>100481.803</v>
      </c>
    </row>
    <row r="394" spans="2:23">
      <c r="B394" s="361" t="s">
        <v>391</v>
      </c>
      <c r="C394" s="363">
        <v>1217432</v>
      </c>
      <c r="D394" s="363">
        <v>1022732</v>
      </c>
      <c r="E394" s="363">
        <v>697541</v>
      </c>
      <c r="F394" s="363">
        <v>870166</v>
      </c>
      <c r="G394" s="363">
        <v>601293</v>
      </c>
      <c r="H394" s="363">
        <v>730136</v>
      </c>
      <c r="I394" s="363">
        <v>942009</v>
      </c>
      <c r="J394" s="363">
        <v>1111687</v>
      </c>
      <c r="K394" s="363">
        <v>916273</v>
      </c>
      <c r="L394" s="363">
        <v>1330691</v>
      </c>
      <c r="M394" s="363">
        <v>1737938</v>
      </c>
      <c r="N394" s="363">
        <v>2349346.5290000001</v>
      </c>
      <c r="O394" s="364">
        <v>1858917.0390000001</v>
      </c>
      <c r="P394" s="363">
        <v>2972239.3390000002</v>
      </c>
      <c r="Q394" s="364">
        <v>2708836.216</v>
      </c>
      <c r="R394" s="364">
        <v>2791725.574</v>
      </c>
      <c r="S394" s="364">
        <v>2146105.5219999999</v>
      </c>
      <c r="T394" s="364">
        <v>1724915.9210000001</v>
      </c>
      <c r="U394" s="363">
        <v>1580791.943</v>
      </c>
      <c r="V394" s="363">
        <v>1625129.638</v>
      </c>
      <c r="W394" s="363">
        <v>2209974.2459999998</v>
      </c>
    </row>
    <row r="395" spans="2:23">
      <c r="B395" s="361" t="s">
        <v>753</v>
      </c>
      <c r="C395" s="362">
        <v>512778</v>
      </c>
      <c r="D395" s="362">
        <v>85405</v>
      </c>
      <c r="E395" s="362">
        <v>147822</v>
      </c>
      <c r="F395" s="362">
        <v>141822</v>
      </c>
      <c r="G395" s="362">
        <v>94505</v>
      </c>
      <c r="H395" s="362">
        <v>84267</v>
      </c>
      <c r="I395" s="362">
        <v>122436</v>
      </c>
      <c r="J395" s="363">
        <v>65654</v>
      </c>
      <c r="K395" s="363">
        <v>106254</v>
      </c>
      <c r="L395" s="363">
        <v>297585</v>
      </c>
      <c r="M395" s="363">
        <v>356338</v>
      </c>
      <c r="N395" s="363">
        <v>391865.07500000001</v>
      </c>
      <c r="O395" s="364">
        <v>79833.694000000003</v>
      </c>
      <c r="P395" s="363">
        <v>234075.31200000001</v>
      </c>
      <c r="Q395" s="364">
        <v>265084.66399999999</v>
      </c>
      <c r="R395" s="364">
        <v>175742.2</v>
      </c>
      <c r="S395" s="364">
        <v>326768.984</v>
      </c>
      <c r="T395" s="364">
        <v>134572.55900000001</v>
      </c>
      <c r="U395" s="363">
        <v>334511.342</v>
      </c>
      <c r="V395" s="363">
        <v>639357.05900000001</v>
      </c>
      <c r="W395" s="363">
        <v>472509.86900000001</v>
      </c>
    </row>
    <row r="396" spans="2:23">
      <c r="B396" s="361" t="s">
        <v>754</v>
      </c>
      <c r="C396" s="363">
        <v>255325</v>
      </c>
      <c r="D396" s="363">
        <v>244005</v>
      </c>
      <c r="E396" s="363">
        <v>63322</v>
      </c>
      <c r="F396" s="363">
        <v>96537</v>
      </c>
      <c r="G396" s="363">
        <v>82376</v>
      </c>
      <c r="H396" s="363">
        <v>52508</v>
      </c>
      <c r="I396" s="363">
        <v>112629</v>
      </c>
      <c r="J396" s="363">
        <v>210955</v>
      </c>
      <c r="K396" s="363">
        <v>145653</v>
      </c>
      <c r="L396" s="363">
        <v>188489</v>
      </c>
      <c r="M396" s="363">
        <v>47887</v>
      </c>
      <c r="N396" s="363">
        <v>204874.39300000001</v>
      </c>
      <c r="O396" s="364">
        <v>279634.446</v>
      </c>
      <c r="P396" s="363">
        <v>259831.33499999999</v>
      </c>
      <c r="Q396" s="364">
        <v>354607.52600000001</v>
      </c>
      <c r="R396" s="364">
        <v>814440.57900000003</v>
      </c>
      <c r="S396" s="364">
        <v>228817.43900000001</v>
      </c>
      <c r="T396" s="363">
        <v>594414.34299999999</v>
      </c>
      <c r="U396" s="363">
        <v>320978.66100000002</v>
      </c>
      <c r="V396" s="363">
        <v>192608.48</v>
      </c>
      <c r="W396" s="363">
        <v>679879.022</v>
      </c>
    </row>
    <row r="397" spans="2:23">
      <c r="B397" s="361" t="s">
        <v>755</v>
      </c>
      <c r="C397" s="363">
        <v>585921</v>
      </c>
      <c r="D397" s="363">
        <v>1899486</v>
      </c>
      <c r="E397" s="363">
        <v>2692853</v>
      </c>
      <c r="F397" s="363">
        <v>1400528</v>
      </c>
      <c r="G397" s="363">
        <v>290989</v>
      </c>
      <c r="H397" s="363">
        <v>457900</v>
      </c>
      <c r="I397" s="363">
        <v>688617</v>
      </c>
      <c r="J397" s="363">
        <v>494283</v>
      </c>
      <c r="K397" s="363">
        <v>404398</v>
      </c>
      <c r="L397" s="363">
        <v>852038</v>
      </c>
      <c r="M397" s="363">
        <v>770945</v>
      </c>
      <c r="N397" s="363">
        <v>1100555.1950000001</v>
      </c>
      <c r="O397" s="364">
        <v>2776649.8530000001</v>
      </c>
      <c r="P397" s="363">
        <v>765157.66</v>
      </c>
      <c r="Q397" s="364">
        <v>703145.85800000001</v>
      </c>
      <c r="R397" s="364">
        <v>976937.51100000006</v>
      </c>
      <c r="S397" s="364">
        <v>2751542.7370000002</v>
      </c>
      <c r="T397" s="363">
        <v>1446609.577</v>
      </c>
      <c r="U397" s="363">
        <v>2349431.7740000002</v>
      </c>
      <c r="V397" s="363">
        <v>1187797.48</v>
      </c>
      <c r="W397" s="363">
        <v>1089840.5</v>
      </c>
    </row>
    <row r="398" spans="2:23">
      <c r="B398" s="361" t="s">
        <v>395</v>
      </c>
      <c r="C398" s="363">
        <v>285024</v>
      </c>
      <c r="D398" s="363">
        <v>508159</v>
      </c>
      <c r="E398" s="363">
        <v>397497</v>
      </c>
      <c r="F398" s="363">
        <v>298113</v>
      </c>
      <c r="G398" s="363">
        <v>86899</v>
      </c>
      <c r="H398" s="363">
        <v>531056</v>
      </c>
      <c r="I398" s="363">
        <v>90954</v>
      </c>
      <c r="J398" s="363">
        <v>47784</v>
      </c>
      <c r="K398" s="363">
        <v>112108</v>
      </c>
      <c r="L398" s="363">
        <v>163297</v>
      </c>
      <c r="M398" s="363">
        <v>157338</v>
      </c>
      <c r="N398" s="363">
        <v>333110.65700000001</v>
      </c>
      <c r="O398" s="364">
        <v>250478.34899999999</v>
      </c>
      <c r="P398" s="363">
        <v>321019.92</v>
      </c>
      <c r="Q398" s="364">
        <v>384302.42200000002</v>
      </c>
      <c r="R398" s="364">
        <v>287353.11300000001</v>
      </c>
      <c r="S398" s="364">
        <v>184588.609</v>
      </c>
      <c r="T398" s="363">
        <v>256783.53</v>
      </c>
      <c r="U398" s="363">
        <v>289682.67499999999</v>
      </c>
      <c r="V398" s="363">
        <v>367404.09399999998</v>
      </c>
      <c r="W398" s="363">
        <v>474465.18599999999</v>
      </c>
    </row>
    <row r="399" spans="2:23">
      <c r="B399" s="361" t="s">
        <v>396</v>
      </c>
      <c r="C399" s="363">
        <v>493686</v>
      </c>
      <c r="D399" s="363">
        <v>695686</v>
      </c>
      <c r="E399" s="363">
        <v>387518</v>
      </c>
      <c r="F399" s="363">
        <v>359952</v>
      </c>
      <c r="G399" s="363">
        <v>260853</v>
      </c>
      <c r="H399" s="363">
        <v>166533</v>
      </c>
      <c r="I399" s="363">
        <v>107954</v>
      </c>
      <c r="J399" s="363">
        <v>78798</v>
      </c>
      <c r="K399" s="363">
        <v>201660</v>
      </c>
      <c r="L399" s="363">
        <v>328062</v>
      </c>
      <c r="M399" s="363">
        <v>398576</v>
      </c>
      <c r="N399" s="363">
        <v>710179.14800000004</v>
      </c>
      <c r="O399" s="364">
        <v>835635.28799999994</v>
      </c>
      <c r="P399" s="363">
        <v>501336.91100000002</v>
      </c>
      <c r="Q399" s="364">
        <v>629230.38800000004</v>
      </c>
      <c r="R399" s="364">
        <v>839429.86100000003</v>
      </c>
      <c r="S399" s="364">
        <v>430594.51500000001</v>
      </c>
      <c r="T399" s="363">
        <v>324047.125</v>
      </c>
      <c r="U399" s="363">
        <v>879107.33200000005</v>
      </c>
      <c r="V399" s="363">
        <v>543100.24399999995</v>
      </c>
      <c r="W399" s="363">
        <v>658814.68700000003</v>
      </c>
    </row>
    <row r="400" spans="2:23">
      <c r="B400" s="361" t="s">
        <v>397</v>
      </c>
      <c r="C400" s="362">
        <v>294855</v>
      </c>
      <c r="D400" s="362">
        <v>426573</v>
      </c>
      <c r="E400" s="362">
        <v>621578</v>
      </c>
      <c r="F400" s="362">
        <v>639607</v>
      </c>
      <c r="G400" s="362">
        <v>213263</v>
      </c>
      <c r="H400" s="362">
        <v>287089</v>
      </c>
      <c r="I400" s="362">
        <v>178363</v>
      </c>
      <c r="J400" s="363">
        <v>217068</v>
      </c>
      <c r="K400" s="363">
        <v>182945</v>
      </c>
      <c r="L400" s="363">
        <v>200212</v>
      </c>
      <c r="M400" s="363">
        <v>408777</v>
      </c>
      <c r="N400" s="363">
        <v>510663.41600000003</v>
      </c>
      <c r="O400" s="364">
        <v>262152.87099999998</v>
      </c>
      <c r="P400" s="363">
        <v>212974.72500000001</v>
      </c>
      <c r="Q400" s="364">
        <v>670096.77399999998</v>
      </c>
      <c r="R400" s="364">
        <v>526605.78500000003</v>
      </c>
      <c r="S400" s="364">
        <v>505720.76</v>
      </c>
      <c r="T400" s="363">
        <v>468083.45500000002</v>
      </c>
      <c r="U400" s="363">
        <v>481624.21500000003</v>
      </c>
      <c r="V400" s="363">
        <v>559190.68700000003</v>
      </c>
      <c r="W400" s="363">
        <v>558567.94799999997</v>
      </c>
    </row>
    <row r="401" spans="2:23">
      <c r="B401" s="361" t="s">
        <v>398</v>
      </c>
      <c r="C401" s="363">
        <v>1809409</v>
      </c>
      <c r="D401" s="363">
        <v>1918826</v>
      </c>
      <c r="E401" s="363">
        <v>2087962</v>
      </c>
      <c r="F401" s="363">
        <v>2382794</v>
      </c>
      <c r="G401" s="363">
        <v>1162420</v>
      </c>
      <c r="H401" s="363">
        <v>2116789</v>
      </c>
      <c r="I401" s="363">
        <v>1912478</v>
      </c>
      <c r="J401" s="363">
        <v>1467482</v>
      </c>
      <c r="K401" s="363">
        <v>1993724</v>
      </c>
      <c r="L401" s="363">
        <v>1958205</v>
      </c>
      <c r="M401" s="363">
        <v>2646295</v>
      </c>
      <c r="N401" s="363">
        <v>2182598.9010000001</v>
      </c>
      <c r="O401" s="364">
        <v>2251446.6549999998</v>
      </c>
      <c r="P401" s="363">
        <v>1994340.8770000001</v>
      </c>
      <c r="Q401" s="364">
        <v>2442094.7310000001</v>
      </c>
      <c r="R401" s="364">
        <v>1607757.1680000001</v>
      </c>
      <c r="S401" s="364">
        <v>2054794.7679999999</v>
      </c>
      <c r="T401" s="363">
        <v>4866529.0290000001</v>
      </c>
      <c r="U401" s="363">
        <v>3578981.8110000002</v>
      </c>
      <c r="V401" s="363">
        <v>1456835.7949999999</v>
      </c>
      <c r="W401" s="363">
        <v>2118596.7689999999</v>
      </c>
    </row>
    <row r="402" spans="2:23">
      <c r="B402" s="361" t="s">
        <v>756</v>
      </c>
      <c r="C402" s="363">
        <v>992243</v>
      </c>
      <c r="D402" s="363">
        <v>510485</v>
      </c>
      <c r="E402" s="363">
        <v>483973</v>
      </c>
      <c r="F402" s="363">
        <v>383629</v>
      </c>
      <c r="G402" s="363">
        <v>150238</v>
      </c>
      <c r="H402" s="363">
        <v>47189</v>
      </c>
      <c r="I402" s="363">
        <v>0</v>
      </c>
      <c r="J402" s="363">
        <v>0</v>
      </c>
      <c r="K402" s="363">
        <v>0</v>
      </c>
      <c r="L402" s="363">
        <v>289612</v>
      </c>
      <c r="M402" s="363">
        <v>194547</v>
      </c>
      <c r="N402" s="363">
        <v>328434.429</v>
      </c>
      <c r="O402" s="364">
        <v>312104.90299999999</v>
      </c>
      <c r="P402" s="363">
        <v>673334.56099999999</v>
      </c>
      <c r="Q402" s="364">
        <v>573851.326</v>
      </c>
      <c r="R402" s="364">
        <v>842260.16799999995</v>
      </c>
      <c r="S402" s="364">
        <v>453178.17</v>
      </c>
      <c r="T402" s="363">
        <v>297378.94099999999</v>
      </c>
      <c r="U402" s="363">
        <v>592026.59299999999</v>
      </c>
      <c r="V402" s="363">
        <v>225809.272</v>
      </c>
      <c r="W402" s="363">
        <v>762343.92700000003</v>
      </c>
    </row>
    <row r="403" spans="2:23">
      <c r="B403" s="361" t="s">
        <v>399</v>
      </c>
      <c r="C403" s="363">
        <v>2256154</v>
      </c>
      <c r="D403" s="363">
        <v>4002528</v>
      </c>
      <c r="E403" s="363">
        <v>6045233</v>
      </c>
      <c r="F403" s="363">
        <v>3791779</v>
      </c>
      <c r="G403" s="363">
        <v>2990894</v>
      </c>
      <c r="H403" s="363">
        <v>2788497</v>
      </c>
      <c r="I403" s="363">
        <v>2211968</v>
      </c>
      <c r="J403" s="363">
        <v>425674</v>
      </c>
      <c r="K403" s="363">
        <v>604702</v>
      </c>
      <c r="L403" s="363">
        <v>1927895</v>
      </c>
      <c r="M403" s="363">
        <v>1639032</v>
      </c>
      <c r="N403" s="363">
        <v>901495.49800000002</v>
      </c>
      <c r="O403" s="364">
        <v>898750.973</v>
      </c>
      <c r="P403" s="363">
        <v>3209745.4180000001</v>
      </c>
      <c r="Q403" s="364">
        <v>2789489.0389999999</v>
      </c>
      <c r="R403" s="364">
        <v>1722914.7120000001</v>
      </c>
      <c r="S403" s="364">
        <v>1655372.6880000001</v>
      </c>
      <c r="T403" s="363">
        <v>1525460.7139999999</v>
      </c>
      <c r="U403" s="363">
        <v>1718854.2479999999</v>
      </c>
      <c r="V403" s="363">
        <v>2327219.5150000001</v>
      </c>
      <c r="W403" s="363">
        <v>1716312.8119999999</v>
      </c>
    </row>
    <row r="404" spans="2:23">
      <c r="B404" s="361" t="s">
        <v>400</v>
      </c>
      <c r="C404" s="363">
        <v>334978</v>
      </c>
      <c r="D404" s="363">
        <v>445149</v>
      </c>
      <c r="E404" s="363">
        <v>444916</v>
      </c>
      <c r="F404" s="363">
        <v>718743</v>
      </c>
      <c r="G404" s="363">
        <v>241259</v>
      </c>
      <c r="H404" s="363">
        <v>294527</v>
      </c>
      <c r="I404" s="363">
        <v>786066</v>
      </c>
      <c r="J404" s="363">
        <v>1218936</v>
      </c>
      <c r="K404" s="363">
        <v>868083</v>
      </c>
      <c r="L404" s="363">
        <v>545075</v>
      </c>
      <c r="M404" s="363">
        <v>689669</v>
      </c>
      <c r="N404" s="363">
        <v>472028.609</v>
      </c>
      <c r="O404" s="364">
        <v>372235.625</v>
      </c>
      <c r="P404" s="363">
        <v>370244.58</v>
      </c>
      <c r="Q404" s="364">
        <v>645366.90899999999</v>
      </c>
      <c r="R404" s="364">
        <v>523025.01199999999</v>
      </c>
      <c r="S404" s="364">
        <v>291077.77</v>
      </c>
      <c r="T404" s="363">
        <v>362478.57299999997</v>
      </c>
      <c r="U404" s="363">
        <v>732294.98699999996</v>
      </c>
      <c r="V404" s="363">
        <v>737961.37800000003</v>
      </c>
      <c r="W404" s="363">
        <v>1126656.003</v>
      </c>
    </row>
    <row r="405" spans="2:23">
      <c r="B405" s="361" t="s">
        <v>757</v>
      </c>
      <c r="C405" s="363">
        <v>328430</v>
      </c>
      <c r="D405" s="363">
        <v>228920</v>
      </c>
      <c r="E405" s="363">
        <v>322927</v>
      </c>
      <c r="F405" s="363">
        <v>1787425</v>
      </c>
      <c r="G405" s="363">
        <v>464815</v>
      </c>
      <c r="H405" s="363">
        <v>292707</v>
      </c>
      <c r="I405" s="363">
        <v>389517</v>
      </c>
      <c r="J405" s="363">
        <v>542079</v>
      </c>
      <c r="K405" s="363">
        <v>266922</v>
      </c>
      <c r="L405" s="363">
        <v>427707</v>
      </c>
      <c r="M405" s="363">
        <v>431645</v>
      </c>
      <c r="N405" s="363">
        <v>259578.47899999999</v>
      </c>
      <c r="O405" s="364">
        <v>556298.11399999994</v>
      </c>
      <c r="P405" s="363">
        <v>410672.02600000001</v>
      </c>
      <c r="Q405" s="364">
        <v>604452.79399999999</v>
      </c>
      <c r="R405" s="364">
        <v>718963.17599999998</v>
      </c>
      <c r="S405" s="364">
        <v>1077447.71</v>
      </c>
      <c r="T405" s="363">
        <v>1357025.0930000001</v>
      </c>
      <c r="U405" s="363">
        <v>845428.73199999996</v>
      </c>
      <c r="V405" s="363">
        <v>941445.68799999997</v>
      </c>
      <c r="W405" s="363">
        <v>619546.46299999999</v>
      </c>
    </row>
    <row r="406" spans="2:23">
      <c r="B406" s="466"/>
      <c r="C406" s="467"/>
      <c r="D406" s="467"/>
      <c r="E406" s="467"/>
      <c r="F406" s="467"/>
      <c r="G406" s="467"/>
      <c r="H406" s="467"/>
      <c r="I406" s="467"/>
      <c r="J406" s="467"/>
      <c r="K406" s="467"/>
      <c r="L406" s="467"/>
      <c r="M406" s="467"/>
      <c r="N406" s="467"/>
      <c r="O406" s="468"/>
      <c r="P406" s="467"/>
      <c r="Q406" s="468"/>
      <c r="R406" s="468"/>
      <c r="S406" s="468"/>
      <c r="T406" s="467"/>
    </row>
    <row r="407" spans="2:23">
      <c r="B407" s="368" t="s">
        <v>3</v>
      </c>
      <c r="C407" s="369">
        <f t="shared" ref="C407:U407" si="29">SUM(C373:C405)</f>
        <v>31621628</v>
      </c>
      <c r="D407" s="369">
        <f t="shared" si="29"/>
        <v>33235750</v>
      </c>
      <c r="E407" s="369">
        <f t="shared" si="29"/>
        <v>34481047</v>
      </c>
      <c r="F407" s="369">
        <f t="shared" si="29"/>
        <v>42130507</v>
      </c>
      <c r="G407" s="369">
        <f t="shared" si="29"/>
        <v>29455292</v>
      </c>
      <c r="H407" s="369">
        <f t="shared" si="29"/>
        <v>26585041</v>
      </c>
      <c r="I407" s="369">
        <f t="shared" si="29"/>
        <v>29208231</v>
      </c>
      <c r="J407" s="369">
        <f t="shared" si="29"/>
        <v>26308458</v>
      </c>
      <c r="K407" s="369">
        <f t="shared" si="29"/>
        <v>26483029</v>
      </c>
      <c r="L407" s="369">
        <f t="shared" si="29"/>
        <v>32105485</v>
      </c>
      <c r="M407" s="369">
        <f t="shared" si="29"/>
        <v>33868931</v>
      </c>
      <c r="N407" s="369">
        <f t="shared" si="29"/>
        <v>37776993.392999999</v>
      </c>
      <c r="O407" s="369">
        <f t="shared" si="29"/>
        <v>38503119.904999986</v>
      </c>
      <c r="P407" s="369">
        <f t="shared" si="29"/>
        <v>44417834.52099999</v>
      </c>
      <c r="Q407" s="369">
        <f t="shared" si="29"/>
        <v>56245104.220999978</v>
      </c>
      <c r="R407" s="369">
        <f t="shared" si="29"/>
        <v>54082381.899999999</v>
      </c>
      <c r="S407" s="369">
        <f t="shared" si="29"/>
        <v>50183362.975000001</v>
      </c>
      <c r="T407" s="369">
        <f t="shared" si="29"/>
        <v>55938763.301000006</v>
      </c>
      <c r="U407" s="369">
        <f t="shared" si="29"/>
        <v>58289409.303000003</v>
      </c>
      <c r="V407" s="369">
        <f t="shared" ref="V407:W407" si="30">SUM(V373:V405)</f>
        <v>60551213.389999993</v>
      </c>
      <c r="W407" s="376">
        <f t="shared" si="30"/>
        <v>55061906.113999993</v>
      </c>
    </row>
    <row r="408" spans="2:23">
      <c r="B408" s="213" t="s">
        <v>686</v>
      </c>
    </row>
    <row r="409" spans="2:23">
      <c r="B409" s="225" t="s">
        <v>810</v>
      </c>
    </row>
    <row r="410" spans="2:23">
      <c r="B410" s="225" t="s">
        <v>760</v>
      </c>
    </row>
    <row r="411" spans="2:23">
      <c r="B411" s="225"/>
    </row>
    <row r="415" spans="2:23">
      <c r="B415" s="212" t="s">
        <v>166</v>
      </c>
      <c r="C415" s="212"/>
      <c r="D415" s="217"/>
      <c r="E415" s="217"/>
      <c r="F415" s="217"/>
      <c r="G415" s="217"/>
      <c r="H415" s="217"/>
      <c r="I415" s="217"/>
      <c r="J415" s="249"/>
      <c r="K415" s="249"/>
    </row>
    <row r="416" spans="2:23">
      <c r="B416" s="296" t="s">
        <v>218</v>
      </c>
      <c r="C416" s="296"/>
      <c r="D416" s="277"/>
      <c r="E416" s="277"/>
      <c r="F416" s="217"/>
      <c r="G416" s="217"/>
      <c r="H416" s="217"/>
      <c r="I416" s="217"/>
      <c r="J416" s="249"/>
      <c r="K416" s="249"/>
    </row>
    <row r="417" spans="2:23">
      <c r="B417" s="371" t="s">
        <v>227</v>
      </c>
      <c r="C417" s="371"/>
      <c r="D417" s="372"/>
      <c r="E417" s="370"/>
      <c r="F417" s="217"/>
      <c r="G417" s="217"/>
      <c r="H417" s="217"/>
      <c r="I417" s="217"/>
      <c r="J417" s="249"/>
      <c r="K417" s="249"/>
    </row>
    <row r="418" spans="2:23">
      <c r="B418" s="211" t="s">
        <v>2</v>
      </c>
      <c r="C418" s="211"/>
      <c r="D418" s="217"/>
      <c r="E418" s="217"/>
      <c r="F418" s="217"/>
      <c r="G418" s="217"/>
      <c r="H418" s="217"/>
      <c r="I418" s="217"/>
      <c r="J418" s="249"/>
      <c r="K418" s="249"/>
      <c r="M418" s="249"/>
      <c r="N418" s="252"/>
      <c r="O418" s="433" t="s">
        <v>185</v>
      </c>
      <c r="P418" s="252"/>
    </row>
    <row r="419" spans="2:23">
      <c r="B419" s="211"/>
      <c r="C419" s="211"/>
      <c r="D419" s="217"/>
      <c r="E419" s="217"/>
      <c r="F419" s="217"/>
      <c r="G419" s="217"/>
      <c r="H419" s="217"/>
      <c r="I419" s="217"/>
      <c r="J419" s="249"/>
      <c r="K419" s="249"/>
    </row>
    <row r="420" spans="2:23">
      <c r="B420" s="366" t="s">
        <v>217</v>
      </c>
      <c r="C420" s="367">
        <v>2001</v>
      </c>
      <c r="D420" s="367">
        <v>2002</v>
      </c>
      <c r="E420" s="367">
        <v>2003</v>
      </c>
      <c r="F420" s="367">
        <v>2004</v>
      </c>
      <c r="G420" s="367">
        <v>2005</v>
      </c>
      <c r="H420" s="367">
        <v>2006</v>
      </c>
      <c r="I420" s="367">
        <v>2007</v>
      </c>
      <c r="J420" s="367">
        <v>2008</v>
      </c>
      <c r="K420" s="367">
        <v>2009</v>
      </c>
      <c r="L420" s="367">
        <v>2010</v>
      </c>
      <c r="M420" s="367">
        <v>2011</v>
      </c>
      <c r="N420" s="367">
        <v>2012</v>
      </c>
      <c r="O420" s="367">
        <v>2013</v>
      </c>
      <c r="P420" s="367">
        <v>2014</v>
      </c>
      <c r="Q420" s="367">
        <v>2015</v>
      </c>
      <c r="R420" s="367">
        <v>2016</v>
      </c>
      <c r="S420" s="367">
        <v>2017</v>
      </c>
      <c r="T420" s="367">
        <v>2018</v>
      </c>
      <c r="U420" s="367">
        <v>2019</v>
      </c>
      <c r="V420" s="367">
        <v>2020</v>
      </c>
      <c r="W420" s="375">
        <v>2021</v>
      </c>
    </row>
    <row r="421" spans="2:23">
      <c r="B421" s="361" t="s">
        <v>401</v>
      </c>
      <c r="C421" s="363">
        <v>1001085</v>
      </c>
      <c r="D421" s="363">
        <v>667610</v>
      </c>
      <c r="E421" s="363">
        <v>736997</v>
      </c>
      <c r="F421" s="363">
        <v>1036491</v>
      </c>
      <c r="G421" s="363">
        <v>706633</v>
      </c>
      <c r="H421" s="363">
        <v>855611</v>
      </c>
      <c r="I421" s="363">
        <v>1312513</v>
      </c>
      <c r="J421" s="363">
        <v>963093</v>
      </c>
      <c r="K421" s="363">
        <v>808597</v>
      </c>
      <c r="L421" s="363">
        <v>935973</v>
      </c>
      <c r="M421" s="363">
        <v>996638</v>
      </c>
      <c r="N421" s="363">
        <v>1327877.223</v>
      </c>
      <c r="O421" s="364">
        <v>969647.20499999996</v>
      </c>
      <c r="P421" s="363">
        <v>1335085.7150000001</v>
      </c>
      <c r="Q421" s="364">
        <v>1735822.3370000001</v>
      </c>
      <c r="R421" s="364">
        <v>868478.23899999994</v>
      </c>
      <c r="S421" s="364">
        <v>3924182.1030000001</v>
      </c>
      <c r="T421" s="363">
        <v>1579404.3810000001</v>
      </c>
      <c r="U421" s="363">
        <v>2849500.9819999998</v>
      </c>
      <c r="V421" s="363">
        <v>1658059.8359999999</v>
      </c>
      <c r="W421" s="363">
        <v>3097919.6680000001</v>
      </c>
    </row>
    <row r="422" spans="2:23">
      <c r="B422" s="361" t="s">
        <v>402</v>
      </c>
      <c r="C422" s="363">
        <v>523144</v>
      </c>
      <c r="D422" s="363">
        <v>570368</v>
      </c>
      <c r="E422" s="363">
        <v>805495</v>
      </c>
      <c r="F422" s="363">
        <v>1252767</v>
      </c>
      <c r="G422" s="363">
        <v>613288</v>
      </c>
      <c r="H422" s="363">
        <v>740502</v>
      </c>
      <c r="I422" s="363">
        <v>655799</v>
      </c>
      <c r="J422" s="363">
        <v>666208</v>
      </c>
      <c r="K422" s="363">
        <v>919534</v>
      </c>
      <c r="L422" s="363">
        <v>1394235</v>
      </c>
      <c r="M422" s="363">
        <v>1605744</v>
      </c>
      <c r="N422" s="363">
        <v>1458773.3489999999</v>
      </c>
      <c r="O422" s="364">
        <v>783021.64500000002</v>
      </c>
      <c r="P422" s="363">
        <v>245924.565</v>
      </c>
      <c r="Q422" s="364">
        <v>837756.78399999999</v>
      </c>
      <c r="R422" s="364">
        <v>502729.13</v>
      </c>
      <c r="S422" s="364">
        <v>497434.913</v>
      </c>
      <c r="T422" s="363">
        <v>290282.538</v>
      </c>
      <c r="U422" s="363">
        <v>858261.00600000005</v>
      </c>
      <c r="V422" s="363">
        <v>769267.58600000001</v>
      </c>
      <c r="W422" s="363">
        <v>490043.15</v>
      </c>
    </row>
    <row r="423" spans="2:23">
      <c r="B423" s="361" t="s">
        <v>403</v>
      </c>
      <c r="C423" s="363">
        <v>0</v>
      </c>
      <c r="D423" s="363">
        <v>0</v>
      </c>
      <c r="E423" s="363">
        <v>0</v>
      </c>
      <c r="F423" s="363">
        <v>0</v>
      </c>
      <c r="G423" s="363">
        <v>831279</v>
      </c>
      <c r="H423" s="363">
        <v>822571</v>
      </c>
      <c r="I423" s="363">
        <v>586366</v>
      </c>
      <c r="J423" s="363">
        <v>420989</v>
      </c>
      <c r="K423" s="363">
        <v>159990</v>
      </c>
      <c r="L423" s="363">
        <v>305363</v>
      </c>
      <c r="M423" s="363">
        <v>315156</v>
      </c>
      <c r="N423" s="363">
        <v>243819.63200000001</v>
      </c>
      <c r="O423" s="364">
        <v>635200.67700000003</v>
      </c>
      <c r="P423" s="363">
        <v>419357.29200000002</v>
      </c>
      <c r="Q423" s="364">
        <v>782715.36199999996</v>
      </c>
      <c r="R423" s="364">
        <v>481693.57</v>
      </c>
      <c r="S423" s="364">
        <v>459207.14199999999</v>
      </c>
      <c r="T423" s="363">
        <v>572983.31400000001</v>
      </c>
      <c r="U423" s="363">
        <v>708485.70200000005</v>
      </c>
      <c r="V423" s="363">
        <v>546095.98499999999</v>
      </c>
      <c r="W423" s="363">
        <v>352607.20299999998</v>
      </c>
    </row>
    <row r="424" spans="2:23">
      <c r="B424" s="361" t="s">
        <v>404</v>
      </c>
      <c r="C424" s="363">
        <v>817066</v>
      </c>
      <c r="D424" s="363">
        <v>729778</v>
      </c>
      <c r="E424" s="363">
        <v>902630</v>
      </c>
      <c r="F424" s="363">
        <v>756373</v>
      </c>
      <c r="G424" s="363">
        <v>334797</v>
      </c>
      <c r="H424" s="363">
        <v>599127</v>
      </c>
      <c r="I424" s="363">
        <v>962616</v>
      </c>
      <c r="J424" s="363">
        <v>933267</v>
      </c>
      <c r="K424" s="363">
        <v>501568</v>
      </c>
      <c r="L424" s="363">
        <v>1276996</v>
      </c>
      <c r="M424" s="363">
        <v>454889</v>
      </c>
      <c r="N424" s="363">
        <v>1144468.523</v>
      </c>
      <c r="O424" s="364">
        <v>540998.24399999995</v>
      </c>
      <c r="P424" s="363">
        <v>661586.255</v>
      </c>
      <c r="Q424" s="364">
        <v>564117.16500000004</v>
      </c>
      <c r="R424" s="364">
        <v>752919.32400000002</v>
      </c>
      <c r="S424" s="364">
        <v>876663.57400000002</v>
      </c>
      <c r="T424" s="364">
        <v>640143.429</v>
      </c>
      <c r="U424" s="363">
        <v>561974.99199999997</v>
      </c>
      <c r="V424" s="363">
        <v>1462515.135</v>
      </c>
      <c r="W424" s="363">
        <v>2708463.1290000002</v>
      </c>
    </row>
    <row r="425" spans="2:23">
      <c r="B425" s="361" t="s">
        <v>405</v>
      </c>
      <c r="C425" s="362">
        <v>264985</v>
      </c>
      <c r="D425" s="362">
        <v>124418</v>
      </c>
      <c r="E425" s="362">
        <v>102199</v>
      </c>
      <c r="F425" s="362">
        <v>186633</v>
      </c>
      <c r="G425" s="362">
        <v>200163</v>
      </c>
      <c r="H425" s="362">
        <v>211399</v>
      </c>
      <c r="I425" s="362">
        <v>330855</v>
      </c>
      <c r="J425" s="363">
        <v>128312</v>
      </c>
      <c r="K425" s="363">
        <v>404903</v>
      </c>
      <c r="L425" s="363">
        <v>330144</v>
      </c>
      <c r="M425" s="363">
        <v>533073</v>
      </c>
      <c r="N425" s="363">
        <v>1024582.947</v>
      </c>
      <c r="O425" s="364">
        <v>236699.073</v>
      </c>
      <c r="P425" s="363">
        <v>1079355.6529999999</v>
      </c>
      <c r="Q425" s="364">
        <v>626468.86</v>
      </c>
      <c r="R425" s="364">
        <v>582462.66099999996</v>
      </c>
      <c r="S425" s="364">
        <v>721424.63699999999</v>
      </c>
      <c r="T425" s="364">
        <v>874063.223</v>
      </c>
      <c r="U425" s="363">
        <v>823656.99399999995</v>
      </c>
      <c r="V425" s="363">
        <v>1018945.068</v>
      </c>
      <c r="W425" s="363">
        <v>1165044.236</v>
      </c>
    </row>
    <row r="426" spans="2:23">
      <c r="B426" s="361" t="s">
        <v>406</v>
      </c>
      <c r="C426" s="363">
        <v>184640</v>
      </c>
      <c r="D426" s="363">
        <v>593466</v>
      </c>
      <c r="E426" s="363">
        <v>380567</v>
      </c>
      <c r="F426" s="363">
        <v>650996</v>
      </c>
      <c r="G426" s="363">
        <v>185629</v>
      </c>
      <c r="H426" s="363">
        <v>157756</v>
      </c>
      <c r="I426" s="363">
        <v>419112</v>
      </c>
      <c r="J426" s="363">
        <v>469813</v>
      </c>
      <c r="K426" s="363">
        <v>709594</v>
      </c>
      <c r="L426" s="363">
        <v>554922</v>
      </c>
      <c r="M426" s="363">
        <v>423884</v>
      </c>
      <c r="N426" s="363">
        <v>670209.31200000003</v>
      </c>
      <c r="O426" s="364">
        <v>454144.201</v>
      </c>
      <c r="P426" s="363">
        <v>621460.81099999999</v>
      </c>
      <c r="Q426" s="364">
        <v>1725807.6569999999</v>
      </c>
      <c r="R426" s="364">
        <v>1600373.4820000001</v>
      </c>
      <c r="S426" s="364">
        <v>638595.96</v>
      </c>
      <c r="T426" s="364">
        <v>906625.21100000001</v>
      </c>
      <c r="U426" s="363">
        <v>665705.07200000004</v>
      </c>
      <c r="V426" s="363">
        <v>1309861.0730000001</v>
      </c>
      <c r="W426" s="363">
        <v>1530474.57</v>
      </c>
    </row>
    <row r="427" spans="2:23">
      <c r="B427" s="361" t="s">
        <v>585</v>
      </c>
      <c r="C427" s="363">
        <v>115556</v>
      </c>
      <c r="D427" s="363">
        <v>101238</v>
      </c>
      <c r="E427" s="363">
        <v>118500</v>
      </c>
      <c r="F427" s="363">
        <v>141693</v>
      </c>
      <c r="G427" s="363">
        <v>233457</v>
      </c>
      <c r="H427" s="363">
        <v>153365</v>
      </c>
      <c r="I427" s="363">
        <v>311371</v>
      </c>
      <c r="J427" s="363">
        <v>459887</v>
      </c>
      <c r="K427" s="363">
        <v>581878</v>
      </c>
      <c r="L427" s="363">
        <v>235063</v>
      </c>
      <c r="M427" s="363">
        <v>517053</v>
      </c>
      <c r="N427" s="363">
        <v>496348.94099999999</v>
      </c>
      <c r="O427" s="364">
        <v>156725.19500000001</v>
      </c>
      <c r="P427" s="363">
        <v>501879.98800000001</v>
      </c>
      <c r="Q427" s="364">
        <v>585815.71600000001</v>
      </c>
      <c r="R427" s="364">
        <v>530522.1</v>
      </c>
      <c r="S427" s="364">
        <v>578371.75199999998</v>
      </c>
      <c r="T427" s="364">
        <v>369748.53200000001</v>
      </c>
      <c r="U427" s="363">
        <v>316214.15100000001</v>
      </c>
      <c r="V427" s="363">
        <v>623982.299</v>
      </c>
      <c r="W427" s="363">
        <v>504486.473</v>
      </c>
    </row>
    <row r="428" spans="2:23">
      <c r="B428" s="361" t="s">
        <v>407</v>
      </c>
      <c r="C428" s="363">
        <v>187927</v>
      </c>
      <c r="D428" s="363">
        <v>110303</v>
      </c>
      <c r="E428" s="363">
        <v>229604</v>
      </c>
      <c r="F428" s="363">
        <v>152720</v>
      </c>
      <c r="G428" s="363">
        <v>115935</v>
      </c>
      <c r="H428" s="363">
        <v>375134</v>
      </c>
      <c r="I428" s="363">
        <v>390845</v>
      </c>
      <c r="J428" s="363">
        <v>584600</v>
      </c>
      <c r="K428" s="363">
        <v>307263</v>
      </c>
      <c r="L428" s="363">
        <v>793110</v>
      </c>
      <c r="M428" s="363">
        <v>1978110</v>
      </c>
      <c r="N428" s="363">
        <v>2138483.61</v>
      </c>
      <c r="O428" s="364">
        <v>1431545.9720000001</v>
      </c>
      <c r="P428" s="363">
        <v>1169860.683</v>
      </c>
      <c r="Q428" s="364">
        <v>1380879.9650000001</v>
      </c>
      <c r="R428" s="364">
        <v>610751.43700000003</v>
      </c>
      <c r="S428" s="364">
        <v>715628.59900000005</v>
      </c>
      <c r="T428" s="364">
        <v>379230.48</v>
      </c>
      <c r="U428" s="363">
        <v>1525250.925</v>
      </c>
      <c r="V428" s="363">
        <v>1136631.79</v>
      </c>
      <c r="W428" s="363">
        <v>1019420.81</v>
      </c>
    </row>
    <row r="429" spans="2:23">
      <c r="B429" s="361" t="s">
        <v>478</v>
      </c>
      <c r="C429" s="362">
        <v>531250</v>
      </c>
      <c r="D429" s="362">
        <v>322331</v>
      </c>
      <c r="E429" s="362">
        <v>264815</v>
      </c>
      <c r="F429" s="362">
        <v>342480</v>
      </c>
      <c r="G429" s="362">
        <v>304881</v>
      </c>
      <c r="H429" s="362">
        <v>352827</v>
      </c>
      <c r="I429" s="362">
        <v>513510</v>
      </c>
      <c r="J429" s="363">
        <v>233112</v>
      </c>
      <c r="K429" s="363">
        <v>385501</v>
      </c>
      <c r="L429" s="363">
        <v>260566</v>
      </c>
      <c r="M429" s="363">
        <v>749216</v>
      </c>
      <c r="N429" s="363">
        <v>839942.6</v>
      </c>
      <c r="O429" s="364">
        <v>924930.47400000005</v>
      </c>
      <c r="P429" s="363">
        <v>796404.23</v>
      </c>
      <c r="Q429" s="364">
        <v>1167396.5989999999</v>
      </c>
      <c r="R429" s="364">
        <v>730464.47900000005</v>
      </c>
      <c r="S429" s="364">
        <v>490964.66800000001</v>
      </c>
      <c r="T429" s="364">
        <v>577226.01199999999</v>
      </c>
      <c r="U429" s="363">
        <v>1555465.486</v>
      </c>
      <c r="V429" s="363">
        <v>541577.88500000001</v>
      </c>
      <c r="W429" s="363">
        <v>881144.64599999995</v>
      </c>
    </row>
    <row r="430" spans="2:23">
      <c r="B430" s="361" t="s">
        <v>408</v>
      </c>
      <c r="C430" s="363">
        <v>283552</v>
      </c>
      <c r="D430" s="363">
        <v>297468</v>
      </c>
      <c r="E430" s="363">
        <v>84386</v>
      </c>
      <c r="F430" s="363">
        <v>120020</v>
      </c>
      <c r="G430" s="363">
        <v>163512</v>
      </c>
      <c r="H430" s="363">
        <v>182957</v>
      </c>
      <c r="I430" s="363">
        <v>446092</v>
      </c>
      <c r="J430" s="363">
        <v>554215</v>
      </c>
      <c r="K430" s="363">
        <v>501659</v>
      </c>
      <c r="L430" s="363">
        <v>572601</v>
      </c>
      <c r="M430" s="363">
        <v>796149</v>
      </c>
      <c r="N430" s="363">
        <v>910078.13500000001</v>
      </c>
      <c r="O430" s="364">
        <v>320499.44699999999</v>
      </c>
      <c r="P430" s="363">
        <v>405075.30699999997</v>
      </c>
      <c r="Q430" s="364">
        <v>2205546.1850000001</v>
      </c>
      <c r="R430" s="364">
        <v>1560997.817</v>
      </c>
      <c r="S430" s="364">
        <v>1148964.598</v>
      </c>
      <c r="T430" s="364">
        <v>763781.04299999995</v>
      </c>
      <c r="U430" s="363">
        <v>449762.41100000002</v>
      </c>
      <c r="V430" s="363">
        <v>723759.46100000001</v>
      </c>
      <c r="W430" s="363">
        <v>1019295.603</v>
      </c>
    </row>
    <row r="431" spans="2:23">
      <c r="B431" s="361" t="s">
        <v>409</v>
      </c>
      <c r="C431" s="363">
        <v>269298</v>
      </c>
      <c r="D431" s="363">
        <v>233648</v>
      </c>
      <c r="E431" s="363">
        <v>201895</v>
      </c>
      <c r="F431" s="363">
        <v>201187</v>
      </c>
      <c r="G431" s="363">
        <v>207228</v>
      </c>
      <c r="H431" s="363">
        <v>362561</v>
      </c>
      <c r="I431" s="363">
        <v>486007</v>
      </c>
      <c r="J431" s="363">
        <v>490372</v>
      </c>
      <c r="K431" s="363">
        <v>543531</v>
      </c>
      <c r="L431" s="363">
        <v>233307</v>
      </c>
      <c r="M431" s="363">
        <v>363349</v>
      </c>
      <c r="N431" s="363">
        <v>294517.027</v>
      </c>
      <c r="O431" s="364">
        <v>474120.26899999997</v>
      </c>
      <c r="P431" s="363">
        <v>307938.33299999998</v>
      </c>
      <c r="Q431" s="364">
        <v>740346.29099999997</v>
      </c>
      <c r="R431" s="364">
        <v>303679.72700000001</v>
      </c>
      <c r="S431" s="364">
        <v>788984.96799999999</v>
      </c>
      <c r="T431" s="364">
        <v>241451.35</v>
      </c>
      <c r="U431" s="363">
        <v>643064.80299999996</v>
      </c>
      <c r="V431" s="363">
        <v>1163811.976</v>
      </c>
      <c r="W431" s="363">
        <v>753503.61399999994</v>
      </c>
    </row>
    <row r="432" spans="2:23">
      <c r="B432" s="361" t="s">
        <v>410</v>
      </c>
      <c r="C432" s="363">
        <v>660692</v>
      </c>
      <c r="D432" s="363">
        <v>1043780</v>
      </c>
      <c r="E432" s="363">
        <v>1147343</v>
      </c>
      <c r="F432" s="363">
        <v>442741</v>
      </c>
      <c r="G432" s="363">
        <v>339647</v>
      </c>
      <c r="H432" s="363">
        <v>746911</v>
      </c>
      <c r="I432" s="363">
        <v>1216337</v>
      </c>
      <c r="J432" s="363">
        <v>1330683</v>
      </c>
      <c r="K432" s="363">
        <v>896599</v>
      </c>
      <c r="L432" s="363">
        <v>863198</v>
      </c>
      <c r="M432" s="363">
        <v>678075</v>
      </c>
      <c r="N432" s="363">
        <v>920096.66899999999</v>
      </c>
      <c r="O432" s="364">
        <v>416096.90899999999</v>
      </c>
      <c r="P432" s="363">
        <v>486668.288</v>
      </c>
      <c r="Q432" s="364">
        <v>1380408.024</v>
      </c>
      <c r="R432" s="364">
        <v>924311.80799999996</v>
      </c>
      <c r="S432" s="364">
        <v>1314405.06</v>
      </c>
      <c r="T432" s="364">
        <v>1409760.5460000001</v>
      </c>
      <c r="U432" s="363">
        <v>1365289.8929999999</v>
      </c>
      <c r="V432" s="363">
        <v>1536641.0919999999</v>
      </c>
      <c r="W432" s="363">
        <v>7450544.7180000003</v>
      </c>
    </row>
    <row r="433" spans="2:23">
      <c r="B433" s="361" t="s">
        <v>411</v>
      </c>
      <c r="C433" s="362">
        <v>135218</v>
      </c>
      <c r="D433" s="362">
        <v>148844</v>
      </c>
      <c r="E433" s="362">
        <v>156828</v>
      </c>
      <c r="F433" s="362">
        <v>107939</v>
      </c>
      <c r="G433" s="362">
        <v>152217</v>
      </c>
      <c r="H433" s="362">
        <v>129767</v>
      </c>
      <c r="I433" s="362">
        <v>529593</v>
      </c>
      <c r="J433" s="363">
        <v>648387</v>
      </c>
      <c r="K433" s="363">
        <v>322504</v>
      </c>
      <c r="L433" s="363">
        <v>269022</v>
      </c>
      <c r="M433" s="363">
        <v>508820</v>
      </c>
      <c r="N433" s="363">
        <v>1179627.912</v>
      </c>
      <c r="O433" s="364">
        <v>562792.45799999998</v>
      </c>
      <c r="P433" s="363">
        <v>631150.49100000004</v>
      </c>
      <c r="Q433" s="364">
        <v>787352.33499999996</v>
      </c>
      <c r="R433" s="364">
        <v>775430.12100000004</v>
      </c>
      <c r="S433" s="364">
        <v>836337.31400000001</v>
      </c>
      <c r="T433" s="364">
        <v>656173.31900000002</v>
      </c>
      <c r="U433" s="363">
        <v>894776.76199999999</v>
      </c>
      <c r="V433" s="363">
        <v>1282348.1769999999</v>
      </c>
      <c r="W433" s="363">
        <v>1348047.8870000001</v>
      </c>
    </row>
    <row r="434" spans="2:23">
      <c r="B434" s="361" t="s">
        <v>412</v>
      </c>
      <c r="C434" s="363">
        <v>170500</v>
      </c>
      <c r="D434" s="363">
        <v>830918</v>
      </c>
      <c r="E434" s="363">
        <v>247346</v>
      </c>
      <c r="F434" s="363">
        <v>244123</v>
      </c>
      <c r="G434" s="363">
        <v>272484</v>
      </c>
      <c r="H434" s="363">
        <v>274925</v>
      </c>
      <c r="I434" s="363">
        <v>575924</v>
      </c>
      <c r="J434" s="363">
        <v>425331</v>
      </c>
      <c r="K434" s="363">
        <v>620464</v>
      </c>
      <c r="L434" s="363">
        <v>583467</v>
      </c>
      <c r="M434" s="363">
        <v>203973</v>
      </c>
      <c r="N434" s="363">
        <v>1123692.574</v>
      </c>
      <c r="O434" s="364">
        <v>1035349.284</v>
      </c>
      <c r="P434" s="363">
        <v>1110933.956</v>
      </c>
      <c r="Q434" s="364">
        <v>1885976.6769999999</v>
      </c>
      <c r="R434" s="364">
        <v>1058942.0360000001</v>
      </c>
      <c r="S434" s="364">
        <v>698735.39800000004</v>
      </c>
      <c r="T434" s="364">
        <v>968729.25100000005</v>
      </c>
      <c r="U434" s="363">
        <v>1848142.4609999999</v>
      </c>
      <c r="V434" s="363">
        <v>1533088.0390000001</v>
      </c>
      <c r="W434" s="363">
        <v>1839843.9310000001</v>
      </c>
    </row>
    <row r="435" spans="2:23">
      <c r="B435" s="361" t="s">
        <v>413</v>
      </c>
      <c r="C435" s="363">
        <v>344745</v>
      </c>
      <c r="D435" s="363">
        <v>570273</v>
      </c>
      <c r="E435" s="363">
        <v>441935</v>
      </c>
      <c r="F435" s="363">
        <v>198294</v>
      </c>
      <c r="G435" s="363">
        <v>172427</v>
      </c>
      <c r="H435" s="363">
        <v>246251</v>
      </c>
      <c r="I435" s="363">
        <v>481810</v>
      </c>
      <c r="J435" s="363">
        <v>397135</v>
      </c>
      <c r="K435" s="363">
        <v>1275467</v>
      </c>
      <c r="L435" s="363">
        <v>604428</v>
      </c>
      <c r="M435" s="363">
        <v>1955407</v>
      </c>
      <c r="N435" s="363">
        <v>1932318.5379999999</v>
      </c>
      <c r="O435" s="364">
        <v>225810.56200000001</v>
      </c>
      <c r="P435" s="363">
        <v>525291.32900000003</v>
      </c>
      <c r="Q435" s="364">
        <v>456938.62400000001</v>
      </c>
      <c r="R435" s="364">
        <v>614575.84900000005</v>
      </c>
      <c r="S435" s="364">
        <v>547447.09100000001</v>
      </c>
      <c r="T435" s="363">
        <v>601924.67299999995</v>
      </c>
      <c r="U435" s="363">
        <v>1151411.753</v>
      </c>
      <c r="V435" s="363">
        <v>682784.23100000003</v>
      </c>
      <c r="W435" s="363">
        <v>1647210.1429999999</v>
      </c>
    </row>
    <row r="436" spans="2:23">
      <c r="B436" s="361" t="s">
        <v>414</v>
      </c>
      <c r="C436" s="363">
        <v>182014</v>
      </c>
      <c r="D436" s="363">
        <v>180127</v>
      </c>
      <c r="E436" s="363">
        <v>144283</v>
      </c>
      <c r="F436" s="363">
        <v>282756</v>
      </c>
      <c r="G436" s="363">
        <v>225321</v>
      </c>
      <c r="H436" s="363">
        <v>260415</v>
      </c>
      <c r="I436" s="363">
        <v>596803</v>
      </c>
      <c r="J436" s="363">
        <v>705261</v>
      </c>
      <c r="K436" s="363">
        <v>1050576</v>
      </c>
      <c r="L436" s="363">
        <v>833941</v>
      </c>
      <c r="M436" s="363">
        <v>313432</v>
      </c>
      <c r="N436" s="363">
        <v>470300.06900000002</v>
      </c>
      <c r="O436" s="364">
        <v>314368.679</v>
      </c>
      <c r="P436" s="363">
        <v>459246.25199999998</v>
      </c>
      <c r="Q436" s="364">
        <v>368046.91600000003</v>
      </c>
      <c r="R436" s="364">
        <v>641797.77899999998</v>
      </c>
      <c r="S436" s="364">
        <v>661869.55500000005</v>
      </c>
      <c r="T436" s="363">
        <v>548143.76</v>
      </c>
      <c r="U436" s="363">
        <v>727652.01699999999</v>
      </c>
      <c r="V436" s="363">
        <v>1550139.2649999999</v>
      </c>
      <c r="W436" s="363">
        <v>623668.68500000006</v>
      </c>
    </row>
    <row r="437" spans="2:23">
      <c r="B437" s="361" t="s">
        <v>415</v>
      </c>
      <c r="C437" s="363">
        <v>226983</v>
      </c>
      <c r="D437" s="363">
        <v>149309</v>
      </c>
      <c r="E437" s="363">
        <v>137758</v>
      </c>
      <c r="F437" s="363">
        <v>221816</v>
      </c>
      <c r="G437" s="363">
        <v>223329</v>
      </c>
      <c r="H437" s="363">
        <v>217460</v>
      </c>
      <c r="I437" s="363">
        <v>204839</v>
      </c>
      <c r="J437" s="363">
        <v>65498</v>
      </c>
      <c r="K437" s="363">
        <v>92272</v>
      </c>
      <c r="L437" s="363">
        <v>35606</v>
      </c>
      <c r="M437" s="363">
        <v>64531</v>
      </c>
      <c r="N437" s="363">
        <v>61401.281999999999</v>
      </c>
      <c r="O437" s="364">
        <v>73170.519</v>
      </c>
      <c r="P437" s="363">
        <v>68437.672000000006</v>
      </c>
      <c r="Q437" s="364">
        <v>680595.66</v>
      </c>
      <c r="R437" s="364">
        <v>342479.87199999997</v>
      </c>
      <c r="S437" s="364">
        <v>430447.01</v>
      </c>
      <c r="T437" s="363">
        <v>249558.807</v>
      </c>
      <c r="U437" s="363">
        <v>246744.394</v>
      </c>
      <c r="V437" s="363">
        <v>713216.94900000002</v>
      </c>
      <c r="W437" s="363">
        <v>605405.65800000005</v>
      </c>
    </row>
    <row r="438" spans="2:23">
      <c r="B438" s="361" t="s">
        <v>416</v>
      </c>
      <c r="C438" s="362">
        <v>703738</v>
      </c>
      <c r="D438" s="362">
        <v>1049455</v>
      </c>
      <c r="E438" s="362">
        <v>825573</v>
      </c>
      <c r="F438" s="362">
        <v>1181650</v>
      </c>
      <c r="G438" s="362">
        <v>831970</v>
      </c>
      <c r="H438" s="362">
        <v>820196</v>
      </c>
      <c r="I438" s="362">
        <v>676820</v>
      </c>
      <c r="J438" s="363">
        <v>538048</v>
      </c>
      <c r="K438" s="363">
        <v>1692969</v>
      </c>
      <c r="L438" s="363">
        <v>1009637</v>
      </c>
      <c r="M438" s="363">
        <v>638462</v>
      </c>
      <c r="N438" s="363">
        <v>625303.01</v>
      </c>
      <c r="O438" s="364">
        <v>503773.38900000002</v>
      </c>
      <c r="P438" s="363">
        <v>407250.85</v>
      </c>
      <c r="Q438" s="364">
        <v>867196.18200000003</v>
      </c>
      <c r="R438" s="364">
        <v>1147123.077</v>
      </c>
      <c r="S438" s="364">
        <v>847025.53500000003</v>
      </c>
      <c r="T438" s="363">
        <v>1033385.045</v>
      </c>
      <c r="U438" s="363">
        <v>841936.39199999999</v>
      </c>
      <c r="V438" s="363">
        <v>743534.77800000005</v>
      </c>
      <c r="W438" s="363">
        <v>947877.93200000003</v>
      </c>
    </row>
    <row r="439" spans="2:23">
      <c r="B439" s="361" t="s">
        <v>668</v>
      </c>
      <c r="C439" s="363">
        <v>538091</v>
      </c>
      <c r="D439" s="363">
        <v>656241</v>
      </c>
      <c r="E439" s="363">
        <v>329375</v>
      </c>
      <c r="F439" s="363">
        <v>998552</v>
      </c>
      <c r="G439" s="363">
        <v>389564</v>
      </c>
      <c r="H439" s="363">
        <v>632183</v>
      </c>
      <c r="I439" s="363">
        <v>1083744</v>
      </c>
      <c r="J439" s="363">
        <v>600127</v>
      </c>
      <c r="K439" s="363">
        <v>1211266</v>
      </c>
      <c r="L439" s="363">
        <v>1139295</v>
      </c>
      <c r="M439" s="363">
        <v>792543</v>
      </c>
      <c r="N439" s="363">
        <v>2573377.378</v>
      </c>
      <c r="O439" s="364">
        <v>2088224.2779999999</v>
      </c>
      <c r="P439" s="363">
        <v>2002755.0020000001</v>
      </c>
      <c r="Q439" s="364">
        <v>2648927.8089999999</v>
      </c>
      <c r="R439" s="364">
        <v>2662021.196</v>
      </c>
      <c r="S439" s="364">
        <v>3072819.787</v>
      </c>
      <c r="T439" s="363">
        <v>1731383.8389999999</v>
      </c>
      <c r="U439" s="363">
        <v>4705132.8830000004</v>
      </c>
      <c r="V439" s="363">
        <v>1537938.675</v>
      </c>
      <c r="W439" s="363">
        <v>2599516.9670000002</v>
      </c>
    </row>
    <row r="440" spans="2:23">
      <c r="B440" s="361" t="s">
        <v>417</v>
      </c>
      <c r="C440" s="363">
        <v>108228</v>
      </c>
      <c r="D440" s="363">
        <v>86592</v>
      </c>
      <c r="E440" s="363">
        <v>170620</v>
      </c>
      <c r="F440" s="363">
        <v>81331</v>
      </c>
      <c r="G440" s="363">
        <v>93644</v>
      </c>
      <c r="H440" s="363">
        <v>246589</v>
      </c>
      <c r="I440" s="363">
        <v>318495</v>
      </c>
      <c r="J440" s="363">
        <v>623046</v>
      </c>
      <c r="K440" s="363">
        <v>450074</v>
      </c>
      <c r="L440" s="363">
        <v>198979</v>
      </c>
      <c r="M440" s="363">
        <v>187271</v>
      </c>
      <c r="N440" s="363">
        <v>199651.15</v>
      </c>
      <c r="O440" s="364">
        <v>252563.29500000001</v>
      </c>
      <c r="P440" s="363">
        <v>448393.21500000003</v>
      </c>
      <c r="Q440" s="364">
        <v>1196441.4140000001</v>
      </c>
      <c r="R440" s="364">
        <v>522241.26199999999</v>
      </c>
      <c r="S440" s="364">
        <v>585532.70900000003</v>
      </c>
      <c r="T440" s="363">
        <v>477353.21799999999</v>
      </c>
      <c r="U440" s="363">
        <v>702584.951</v>
      </c>
      <c r="V440" s="363">
        <v>126652.651</v>
      </c>
      <c r="W440" s="363">
        <v>541278.99699999997</v>
      </c>
    </row>
    <row r="441" spans="2:23">
      <c r="B441" s="361" t="s">
        <v>418</v>
      </c>
      <c r="C441" s="363">
        <v>212821</v>
      </c>
      <c r="D441" s="363">
        <v>90574</v>
      </c>
      <c r="E441" s="363">
        <v>207301</v>
      </c>
      <c r="F441" s="363">
        <v>55558</v>
      </c>
      <c r="G441" s="363">
        <v>103085</v>
      </c>
      <c r="H441" s="363">
        <v>190973</v>
      </c>
      <c r="I441" s="363">
        <v>446964</v>
      </c>
      <c r="J441" s="363">
        <v>321977</v>
      </c>
      <c r="K441" s="363">
        <v>352965</v>
      </c>
      <c r="L441" s="363">
        <v>372105</v>
      </c>
      <c r="M441" s="363">
        <v>460316</v>
      </c>
      <c r="N441" s="363">
        <v>376437.34100000001</v>
      </c>
      <c r="O441" s="364">
        <v>452780.46500000003</v>
      </c>
      <c r="P441" s="363">
        <v>643282.90599999996</v>
      </c>
      <c r="Q441" s="364">
        <v>1743718.7690000001</v>
      </c>
      <c r="R441" s="364">
        <v>980061.96299999999</v>
      </c>
      <c r="S441" s="364">
        <v>1014263.068</v>
      </c>
      <c r="T441" s="363">
        <v>834509.495</v>
      </c>
      <c r="U441" s="363">
        <v>1074291.4739999999</v>
      </c>
      <c r="V441" s="363">
        <v>1087030.9909999999</v>
      </c>
      <c r="W441" s="363">
        <v>762829.80900000001</v>
      </c>
    </row>
    <row r="442" spans="2:23">
      <c r="B442" s="361" t="s">
        <v>419</v>
      </c>
      <c r="C442" s="363">
        <v>1166413</v>
      </c>
      <c r="D442" s="363">
        <v>871213</v>
      </c>
      <c r="E442" s="363">
        <v>669543</v>
      </c>
      <c r="F442" s="363">
        <v>666843</v>
      </c>
      <c r="G442" s="363">
        <v>525035</v>
      </c>
      <c r="H442" s="363">
        <v>905393</v>
      </c>
      <c r="I442" s="363">
        <v>1162917</v>
      </c>
      <c r="J442" s="363">
        <v>939076</v>
      </c>
      <c r="K442" s="363">
        <v>1044286</v>
      </c>
      <c r="L442" s="363">
        <v>1119887</v>
      </c>
      <c r="M442" s="363">
        <v>1518403</v>
      </c>
      <c r="N442" s="363">
        <v>2309688.6579999998</v>
      </c>
      <c r="O442" s="364">
        <v>1454405.7860000001</v>
      </c>
      <c r="P442" s="363">
        <v>1537185.2039999999</v>
      </c>
      <c r="Q442" s="364">
        <v>2262329.5329999998</v>
      </c>
      <c r="R442" s="364">
        <v>1369556.5649999999</v>
      </c>
      <c r="S442" s="364">
        <v>1442718.1740000001</v>
      </c>
      <c r="T442" s="363">
        <v>1842984.1359999999</v>
      </c>
      <c r="U442" s="363">
        <v>2335523.5320000001</v>
      </c>
      <c r="V442" s="363">
        <v>2110449.9819999998</v>
      </c>
      <c r="W442" s="363">
        <v>1987614.1950000001</v>
      </c>
    </row>
    <row r="443" spans="2:23">
      <c r="B443" s="361" t="s">
        <v>667</v>
      </c>
      <c r="C443" s="363">
        <v>208596</v>
      </c>
      <c r="D443" s="363">
        <v>178609</v>
      </c>
      <c r="E443" s="363">
        <v>358463</v>
      </c>
      <c r="F443" s="363">
        <v>342672</v>
      </c>
      <c r="G443" s="363">
        <v>165141</v>
      </c>
      <c r="H443" s="363">
        <v>150052</v>
      </c>
      <c r="I443" s="363">
        <v>138092</v>
      </c>
      <c r="J443" s="363">
        <v>286495</v>
      </c>
      <c r="K443" s="363">
        <v>250436</v>
      </c>
      <c r="L443" s="363">
        <v>478301</v>
      </c>
      <c r="M443" s="363">
        <v>377772</v>
      </c>
      <c r="N443" s="363">
        <v>258742.93799999999</v>
      </c>
      <c r="O443" s="364">
        <v>527483.66500000004</v>
      </c>
      <c r="P443" s="363">
        <v>294820.44900000002</v>
      </c>
      <c r="Q443" s="364">
        <v>450480.40500000003</v>
      </c>
      <c r="R443" s="364">
        <v>633166.68900000001</v>
      </c>
      <c r="S443" s="364">
        <v>465192.022</v>
      </c>
      <c r="T443" s="363">
        <v>433279.68900000001</v>
      </c>
      <c r="U443" s="363">
        <v>309819.728</v>
      </c>
      <c r="V443" s="363">
        <v>736491.62699999998</v>
      </c>
      <c r="W443" s="363">
        <v>0</v>
      </c>
    </row>
    <row r="444" spans="2:23">
      <c r="B444" s="361" t="s">
        <v>420</v>
      </c>
      <c r="C444" s="363">
        <v>131023</v>
      </c>
      <c r="D444" s="363">
        <v>114109</v>
      </c>
      <c r="E444" s="363">
        <v>189449</v>
      </c>
      <c r="F444" s="363">
        <v>171851</v>
      </c>
      <c r="G444" s="363">
        <v>130457</v>
      </c>
      <c r="H444" s="363">
        <v>129175</v>
      </c>
      <c r="I444" s="363">
        <v>339601</v>
      </c>
      <c r="J444" s="363">
        <v>248584</v>
      </c>
      <c r="K444" s="363">
        <v>301056</v>
      </c>
      <c r="L444" s="363">
        <v>262984</v>
      </c>
      <c r="M444" s="363">
        <v>355556</v>
      </c>
      <c r="N444" s="363">
        <v>241064.09299999999</v>
      </c>
      <c r="O444" s="364">
        <v>348686.81900000002</v>
      </c>
      <c r="P444" s="363">
        <v>194165.19099999999</v>
      </c>
      <c r="Q444" s="364">
        <v>882001.82900000003</v>
      </c>
      <c r="R444" s="364">
        <v>934989.71299999999</v>
      </c>
      <c r="S444" s="364">
        <v>1355604.9620000001</v>
      </c>
      <c r="T444" s="363">
        <v>2155296.33</v>
      </c>
      <c r="U444" s="363">
        <v>1422959.5589999999</v>
      </c>
      <c r="V444" s="363">
        <v>602111.81799999997</v>
      </c>
      <c r="W444" s="363">
        <v>973539.42099999997</v>
      </c>
    </row>
    <row r="445" spans="2:23">
      <c r="B445" s="361" t="s">
        <v>421</v>
      </c>
      <c r="C445" s="362">
        <v>166172</v>
      </c>
      <c r="D445" s="362">
        <v>323562</v>
      </c>
      <c r="E445" s="362">
        <v>644678</v>
      </c>
      <c r="F445" s="362">
        <v>227753</v>
      </c>
      <c r="G445" s="362">
        <v>160685</v>
      </c>
      <c r="H445" s="362">
        <v>282373</v>
      </c>
      <c r="I445" s="362">
        <v>628800</v>
      </c>
      <c r="J445" s="363">
        <v>465107</v>
      </c>
      <c r="K445" s="363">
        <v>324733</v>
      </c>
      <c r="L445" s="363">
        <v>91828</v>
      </c>
      <c r="M445" s="363">
        <v>130892</v>
      </c>
      <c r="N445" s="363">
        <v>605349.89399999997</v>
      </c>
      <c r="O445" s="364">
        <v>261468.29</v>
      </c>
      <c r="P445" s="363">
        <v>249126.72700000001</v>
      </c>
      <c r="Q445" s="364">
        <v>622945.39599999995</v>
      </c>
      <c r="R445" s="364">
        <v>1097552.1329999999</v>
      </c>
      <c r="S445" s="364">
        <v>317056.11700000003</v>
      </c>
      <c r="T445" s="363">
        <v>951753.34600000002</v>
      </c>
      <c r="U445" s="363">
        <v>490002.77899999998</v>
      </c>
      <c r="V445" s="363">
        <v>245589.88200000001</v>
      </c>
      <c r="W445" s="363">
        <v>635879.81499999994</v>
      </c>
    </row>
    <row r="446" spans="2:23">
      <c r="B446" s="361" t="s">
        <v>761</v>
      </c>
      <c r="C446" s="363">
        <v>1209398</v>
      </c>
      <c r="D446" s="363">
        <v>2499200</v>
      </c>
      <c r="E446" s="363">
        <v>2905572</v>
      </c>
      <c r="F446" s="363">
        <v>2855045</v>
      </c>
      <c r="G446" s="363">
        <v>1677552</v>
      </c>
      <c r="H446" s="363">
        <v>2323693</v>
      </c>
      <c r="I446" s="363">
        <v>2931905</v>
      </c>
      <c r="J446" s="363">
        <v>1560141</v>
      </c>
      <c r="K446" s="363">
        <v>2250402</v>
      </c>
      <c r="L446" s="363">
        <v>3255360</v>
      </c>
      <c r="M446" s="363">
        <v>2077842</v>
      </c>
      <c r="N446" s="363">
        <v>5103167.9859999996</v>
      </c>
      <c r="O446" s="364">
        <v>5859060.4869999997</v>
      </c>
      <c r="P446" s="363">
        <v>4177257.4279999998</v>
      </c>
      <c r="Q446" s="364">
        <v>5532729.5379999997</v>
      </c>
      <c r="R446" s="364">
        <v>6933333.3080000002</v>
      </c>
      <c r="S446" s="364">
        <v>4977723.88</v>
      </c>
      <c r="T446" s="363">
        <v>6821184.716</v>
      </c>
      <c r="U446" s="363">
        <v>6865843.6670000004</v>
      </c>
      <c r="V446" s="363">
        <v>7520400.2019999996</v>
      </c>
      <c r="W446" s="363">
        <v>8145968.6739999996</v>
      </c>
    </row>
    <row r="447" spans="2:23">
      <c r="B447" s="361" t="s">
        <v>422</v>
      </c>
      <c r="C447" s="363">
        <v>300639</v>
      </c>
      <c r="D447" s="363">
        <v>313647</v>
      </c>
      <c r="E447" s="363">
        <v>402065</v>
      </c>
      <c r="F447" s="363">
        <v>350065</v>
      </c>
      <c r="G447" s="363">
        <v>345885</v>
      </c>
      <c r="H447" s="363">
        <v>352807</v>
      </c>
      <c r="I447" s="363">
        <v>530198</v>
      </c>
      <c r="J447" s="363">
        <v>389058</v>
      </c>
      <c r="K447" s="363">
        <v>277766</v>
      </c>
      <c r="L447" s="363">
        <v>243399</v>
      </c>
      <c r="M447" s="363">
        <v>316615</v>
      </c>
      <c r="N447" s="363">
        <v>446135.636</v>
      </c>
      <c r="O447" s="364">
        <v>473654.152</v>
      </c>
      <c r="P447" s="363">
        <v>265293.23499999999</v>
      </c>
      <c r="Q447" s="364">
        <v>1132698.4140000001</v>
      </c>
      <c r="R447" s="364">
        <v>565465.16</v>
      </c>
      <c r="S447" s="364">
        <v>378064.48800000001</v>
      </c>
      <c r="T447" s="363">
        <v>630795.59100000001</v>
      </c>
      <c r="U447" s="363">
        <v>1054811.4739999999</v>
      </c>
      <c r="V447" s="363">
        <v>376307.38299999997</v>
      </c>
      <c r="W447" s="363">
        <v>599207.19299999997</v>
      </c>
    </row>
    <row r="448" spans="2:23">
      <c r="B448" s="361" t="s">
        <v>423</v>
      </c>
      <c r="C448" s="363">
        <v>182841</v>
      </c>
      <c r="D448" s="363">
        <v>161424</v>
      </c>
      <c r="E448" s="363">
        <v>178110</v>
      </c>
      <c r="F448" s="363">
        <v>280961</v>
      </c>
      <c r="G448" s="363">
        <v>222185</v>
      </c>
      <c r="H448" s="363">
        <v>177211</v>
      </c>
      <c r="I448" s="363">
        <v>378527</v>
      </c>
      <c r="J448" s="363">
        <v>279606</v>
      </c>
      <c r="K448" s="363">
        <v>174505</v>
      </c>
      <c r="L448" s="363">
        <v>210292</v>
      </c>
      <c r="M448" s="363">
        <v>166849</v>
      </c>
      <c r="N448" s="363">
        <v>448168.82900000003</v>
      </c>
      <c r="O448" s="364">
        <v>278967.89500000002</v>
      </c>
      <c r="P448" s="363">
        <v>603848.00100000005</v>
      </c>
      <c r="Q448" s="364">
        <v>331013.85600000003</v>
      </c>
      <c r="R448" s="364">
        <v>423676.13199999998</v>
      </c>
      <c r="S448" s="364">
        <v>397798.04300000001</v>
      </c>
      <c r="T448" s="363">
        <v>208174.57699999999</v>
      </c>
      <c r="U448" s="363">
        <v>518987.73300000001</v>
      </c>
      <c r="V448" s="363">
        <v>442268.68300000002</v>
      </c>
      <c r="W448" s="363">
        <v>421376.32799999998</v>
      </c>
    </row>
    <row r="449" spans="2:23">
      <c r="B449" s="361" t="s">
        <v>479</v>
      </c>
      <c r="C449" s="362">
        <v>181870</v>
      </c>
      <c r="D449" s="362">
        <v>210642</v>
      </c>
      <c r="E449" s="362">
        <v>246226</v>
      </c>
      <c r="F449" s="362">
        <v>79418</v>
      </c>
      <c r="G449" s="362">
        <v>76606</v>
      </c>
      <c r="H449" s="362">
        <v>75925</v>
      </c>
      <c r="I449" s="362">
        <v>62309</v>
      </c>
      <c r="J449" s="363">
        <v>95904</v>
      </c>
      <c r="K449" s="363">
        <v>168526</v>
      </c>
      <c r="L449" s="363">
        <v>205382</v>
      </c>
      <c r="M449" s="363">
        <v>166219</v>
      </c>
      <c r="N449" s="363">
        <v>166003.003</v>
      </c>
      <c r="O449" s="364">
        <v>252396.76</v>
      </c>
      <c r="P449" s="363">
        <v>439313.109</v>
      </c>
      <c r="Q449" s="364">
        <v>759491.93400000001</v>
      </c>
      <c r="R449" s="364">
        <v>489369.66800000001</v>
      </c>
      <c r="S449" s="364">
        <v>657339.39</v>
      </c>
      <c r="T449" s="363">
        <v>1052824.4380000001</v>
      </c>
      <c r="U449" s="363">
        <v>947228.23</v>
      </c>
      <c r="V449" s="363">
        <v>544358.91500000004</v>
      </c>
      <c r="W449" s="363">
        <v>1040882.278</v>
      </c>
    </row>
    <row r="450" spans="2:23">
      <c r="B450" s="361" t="s">
        <v>762</v>
      </c>
      <c r="C450" s="363">
        <v>860971</v>
      </c>
      <c r="D450" s="363">
        <v>345042</v>
      </c>
      <c r="E450" s="363">
        <v>448244</v>
      </c>
      <c r="F450" s="363">
        <v>670538</v>
      </c>
      <c r="G450" s="363">
        <v>308260</v>
      </c>
      <c r="H450" s="363">
        <v>436677</v>
      </c>
      <c r="I450" s="363">
        <v>652010</v>
      </c>
      <c r="J450" s="363">
        <v>760658</v>
      </c>
      <c r="K450" s="363">
        <v>623074</v>
      </c>
      <c r="L450" s="363">
        <v>964944</v>
      </c>
      <c r="M450" s="363">
        <v>618070</v>
      </c>
      <c r="N450" s="363">
        <v>1847944.7120000001</v>
      </c>
      <c r="O450" s="364">
        <v>1580720.6640000001</v>
      </c>
      <c r="P450" s="363">
        <v>1777238.456</v>
      </c>
      <c r="Q450" s="364">
        <v>1912439.0060000001</v>
      </c>
      <c r="R450" s="364">
        <v>1997445.0109999999</v>
      </c>
      <c r="S450" s="364">
        <v>1446737.297</v>
      </c>
      <c r="T450" s="363">
        <v>687026.17</v>
      </c>
      <c r="U450" s="363">
        <v>1125029.3030000001</v>
      </c>
      <c r="V450" s="363">
        <v>1147964.956</v>
      </c>
      <c r="W450" s="363">
        <v>1947017.1610000001</v>
      </c>
    </row>
    <row r="451" spans="2:23">
      <c r="B451" s="361" t="s">
        <v>469</v>
      </c>
      <c r="C451" s="363">
        <v>160639</v>
      </c>
      <c r="D451" s="363">
        <v>149018</v>
      </c>
      <c r="E451" s="363">
        <v>335218</v>
      </c>
      <c r="F451" s="363">
        <v>143157</v>
      </c>
      <c r="G451" s="363">
        <v>202993</v>
      </c>
      <c r="H451" s="363">
        <v>330816</v>
      </c>
      <c r="I451" s="363">
        <v>548916</v>
      </c>
      <c r="J451" s="363">
        <v>891365</v>
      </c>
      <c r="K451" s="363">
        <v>1149503</v>
      </c>
      <c r="L451" s="363">
        <v>551166</v>
      </c>
      <c r="M451" s="363">
        <v>1013937</v>
      </c>
      <c r="N451" s="363">
        <v>1496235.4280000001</v>
      </c>
      <c r="O451" s="364">
        <v>442826.21299999999</v>
      </c>
      <c r="P451" s="363">
        <v>639082.94299999997</v>
      </c>
      <c r="Q451" s="364">
        <v>1997149.7169999999</v>
      </c>
      <c r="R451" s="364">
        <v>1211018.4669999999</v>
      </c>
      <c r="S451" s="364">
        <v>1407277.953</v>
      </c>
      <c r="T451" s="363">
        <v>1594031.689</v>
      </c>
      <c r="U451" s="363">
        <v>2147260.4190000002</v>
      </c>
      <c r="V451" s="363">
        <v>1526385.9839999999</v>
      </c>
      <c r="W451" s="363">
        <v>1782301.69</v>
      </c>
    </row>
    <row r="452" spans="2:23">
      <c r="B452" s="361" t="s">
        <v>424</v>
      </c>
      <c r="C452" s="363">
        <v>511060</v>
      </c>
      <c r="D452" s="363">
        <v>756602</v>
      </c>
      <c r="E452" s="363">
        <v>604681</v>
      </c>
      <c r="F452" s="363">
        <v>440586</v>
      </c>
      <c r="G452" s="363">
        <v>319643</v>
      </c>
      <c r="H452" s="363">
        <v>358034</v>
      </c>
      <c r="I452" s="363">
        <v>791996</v>
      </c>
      <c r="J452" s="363">
        <v>712633</v>
      </c>
      <c r="K452" s="363">
        <v>395722</v>
      </c>
      <c r="L452" s="363">
        <v>517224</v>
      </c>
      <c r="M452" s="363">
        <v>625240</v>
      </c>
      <c r="N452" s="363">
        <v>1061556.3219999999</v>
      </c>
      <c r="O452" s="364">
        <v>1048846.584</v>
      </c>
      <c r="P452" s="363">
        <v>1173147.145</v>
      </c>
      <c r="Q452" s="364">
        <v>822234.52800000005</v>
      </c>
      <c r="R452" s="364">
        <v>696693.98400000005</v>
      </c>
      <c r="S452" s="364">
        <v>914862.29399999999</v>
      </c>
      <c r="T452" s="363">
        <v>670714.52899999998</v>
      </c>
      <c r="U452" s="363">
        <v>1987904.0959999999</v>
      </c>
      <c r="V452" s="363">
        <v>1683485.2849999999</v>
      </c>
      <c r="W452" s="363">
        <v>2748925.2889999999</v>
      </c>
    </row>
    <row r="453" spans="2:23">
      <c r="B453" s="361"/>
      <c r="C453" s="362"/>
      <c r="D453" s="362"/>
      <c r="E453" s="362"/>
      <c r="F453" s="362"/>
      <c r="G453" s="362"/>
      <c r="H453" s="362"/>
      <c r="I453" s="362"/>
      <c r="J453" s="363"/>
      <c r="K453" s="363"/>
      <c r="L453" s="363"/>
      <c r="M453" s="363"/>
      <c r="N453" s="363"/>
      <c r="O453" s="364"/>
      <c r="P453" s="363"/>
      <c r="Q453" s="364"/>
      <c r="R453" s="364"/>
      <c r="S453" s="364"/>
      <c r="T453" s="363"/>
    </row>
    <row r="454" spans="2:23">
      <c r="B454" s="368" t="s">
        <v>3</v>
      </c>
      <c r="C454" s="369">
        <f t="shared" ref="C454:N454" si="31">SUM(C421:C452)</f>
        <v>12541155</v>
      </c>
      <c r="D454" s="369">
        <f t="shared" si="31"/>
        <v>14479809</v>
      </c>
      <c r="E454" s="369">
        <f t="shared" si="31"/>
        <v>14617699</v>
      </c>
      <c r="F454" s="369">
        <f t="shared" si="31"/>
        <v>14885009</v>
      </c>
      <c r="G454" s="369">
        <f t="shared" si="31"/>
        <v>10834932</v>
      </c>
      <c r="H454" s="369">
        <f t="shared" si="31"/>
        <v>14101636</v>
      </c>
      <c r="I454" s="369">
        <f t="shared" si="31"/>
        <v>20711686</v>
      </c>
      <c r="J454" s="369">
        <f t="shared" si="31"/>
        <v>18187988</v>
      </c>
      <c r="K454" s="369">
        <f t="shared" si="31"/>
        <v>20749183</v>
      </c>
      <c r="L454" s="369">
        <f t="shared" si="31"/>
        <v>20702725</v>
      </c>
      <c r="M454" s="369">
        <f t="shared" si="31"/>
        <v>21903486</v>
      </c>
      <c r="N454" s="369">
        <f t="shared" si="31"/>
        <v>33995364.720999993</v>
      </c>
      <c r="O454" s="369">
        <f t="shared" ref="O454:U454" si="32">SUM(O421:O452)</f>
        <v>25380979.555</v>
      </c>
      <c r="P454" s="369">
        <f t="shared" si="32"/>
        <v>25677816.680999998</v>
      </c>
      <c r="Q454" s="369">
        <f t="shared" si="32"/>
        <v>41073789.486999996</v>
      </c>
      <c r="R454" s="369">
        <f t="shared" si="32"/>
        <v>34546323.758999996</v>
      </c>
      <c r="S454" s="369">
        <f t="shared" si="32"/>
        <v>34609680.060999997</v>
      </c>
      <c r="T454" s="369">
        <f t="shared" si="32"/>
        <v>32753926.676999997</v>
      </c>
      <c r="U454" s="369">
        <f t="shared" si="32"/>
        <v>43720676.024000004</v>
      </c>
      <c r="V454" s="369">
        <f t="shared" ref="V454:W454" si="33">SUM(V421:V452)</f>
        <v>38683697.658999994</v>
      </c>
      <c r="W454" s="376">
        <f t="shared" si="33"/>
        <v>52171339.872999996</v>
      </c>
    </row>
    <row r="455" spans="2:23">
      <c r="B455" s="213" t="s">
        <v>686</v>
      </c>
    </row>
    <row r="456" spans="2:23">
      <c r="B456" s="225" t="s">
        <v>763</v>
      </c>
    </row>
    <row r="457" spans="2:23">
      <c r="B457" s="225" t="s">
        <v>764</v>
      </c>
    </row>
    <row r="462" spans="2:23">
      <c r="B462" s="212" t="s">
        <v>167</v>
      </c>
      <c r="C462" s="212"/>
      <c r="D462" s="217"/>
      <c r="E462" s="217"/>
      <c r="F462" s="217"/>
      <c r="G462" s="217"/>
      <c r="H462" s="217"/>
      <c r="I462" s="217"/>
      <c r="J462" s="249"/>
      <c r="K462" s="249"/>
    </row>
    <row r="463" spans="2:23">
      <c r="B463" s="296" t="s">
        <v>218</v>
      </c>
      <c r="C463" s="296"/>
      <c r="D463" s="277"/>
      <c r="E463" s="277"/>
      <c r="F463" s="217"/>
      <c r="G463" s="217"/>
      <c r="H463" s="217"/>
      <c r="I463" s="217"/>
      <c r="J463" s="249"/>
      <c r="K463" s="249"/>
    </row>
    <row r="464" spans="2:23">
      <c r="B464" s="371" t="s">
        <v>228</v>
      </c>
      <c r="C464" s="371"/>
      <c r="D464" s="372"/>
      <c r="E464" s="370"/>
      <c r="F464" s="217"/>
      <c r="G464" s="217"/>
      <c r="H464" s="217"/>
      <c r="I464" s="217"/>
      <c r="J464" s="249"/>
      <c r="K464" s="249"/>
    </row>
    <row r="465" spans="2:23">
      <c r="B465" s="211" t="s">
        <v>2</v>
      </c>
      <c r="C465" s="211"/>
      <c r="D465" s="217"/>
      <c r="E465" s="217"/>
      <c r="F465" s="217"/>
      <c r="G465" s="217"/>
      <c r="H465" s="217"/>
      <c r="I465" s="217"/>
      <c r="J465" s="249"/>
      <c r="K465" s="249"/>
      <c r="M465" s="249"/>
      <c r="N465" s="252"/>
      <c r="O465" s="433" t="s">
        <v>185</v>
      </c>
      <c r="P465" s="252"/>
    </row>
    <row r="466" spans="2:23">
      <c r="B466" s="211"/>
      <c r="C466" s="211"/>
      <c r="D466" s="217"/>
      <c r="E466" s="217"/>
      <c r="F466" s="217"/>
      <c r="G466" s="217"/>
      <c r="H466" s="217"/>
      <c r="I466" s="217"/>
      <c r="J466" s="249"/>
      <c r="K466" s="249"/>
    </row>
    <row r="467" spans="2:23">
      <c r="B467" s="366" t="s">
        <v>217</v>
      </c>
      <c r="C467" s="367">
        <v>2001</v>
      </c>
      <c r="D467" s="367">
        <v>2002</v>
      </c>
      <c r="E467" s="367">
        <v>2003</v>
      </c>
      <c r="F467" s="367">
        <v>2004</v>
      </c>
      <c r="G467" s="367">
        <v>2005</v>
      </c>
      <c r="H467" s="367">
        <v>2006</v>
      </c>
      <c r="I467" s="367">
        <v>2007</v>
      </c>
      <c r="J467" s="367">
        <v>2008</v>
      </c>
      <c r="K467" s="367">
        <v>2009</v>
      </c>
      <c r="L467" s="367">
        <v>2010</v>
      </c>
      <c r="M467" s="367">
        <v>2011</v>
      </c>
      <c r="N467" s="367">
        <v>2012</v>
      </c>
      <c r="O467" s="367">
        <v>2013</v>
      </c>
      <c r="P467" s="367">
        <v>2014</v>
      </c>
      <c r="Q467" s="367">
        <v>2015</v>
      </c>
      <c r="R467" s="367">
        <v>2016</v>
      </c>
      <c r="S467" s="367">
        <v>2017</v>
      </c>
      <c r="T467" s="367">
        <v>2018</v>
      </c>
      <c r="U467" s="367">
        <v>2019</v>
      </c>
      <c r="V467" s="367">
        <v>2020</v>
      </c>
      <c r="W467" s="375">
        <v>2021</v>
      </c>
    </row>
    <row r="468" spans="2:23">
      <c r="B468" s="361" t="s">
        <v>425</v>
      </c>
      <c r="C468" s="363">
        <v>191688</v>
      </c>
      <c r="D468" s="363">
        <v>182263</v>
      </c>
      <c r="E468" s="363">
        <v>187292</v>
      </c>
      <c r="F468" s="363">
        <v>185492</v>
      </c>
      <c r="G468" s="363">
        <v>225209</v>
      </c>
      <c r="H468" s="363">
        <v>226080</v>
      </c>
      <c r="I468" s="363">
        <v>165029</v>
      </c>
      <c r="J468" s="363">
        <v>541854</v>
      </c>
      <c r="K468" s="363">
        <v>392747</v>
      </c>
      <c r="L468" s="363">
        <v>297529</v>
      </c>
      <c r="M468" s="363">
        <v>307290</v>
      </c>
      <c r="N468" s="363">
        <v>382699.20799999998</v>
      </c>
      <c r="O468" s="364">
        <v>337419.3</v>
      </c>
      <c r="P468" s="363">
        <v>293337.38799999998</v>
      </c>
      <c r="Q468" s="364">
        <v>648917.79099999997</v>
      </c>
      <c r="R468" s="364">
        <v>489642.55300000001</v>
      </c>
      <c r="S468" s="364">
        <v>263819.75400000002</v>
      </c>
      <c r="T468" s="363">
        <v>429564.15</v>
      </c>
      <c r="U468" s="363">
        <v>266392.13900000002</v>
      </c>
      <c r="V468" s="363">
        <v>240330.03899999999</v>
      </c>
      <c r="W468" s="363">
        <v>278165.85800000001</v>
      </c>
    </row>
    <row r="469" spans="2:23">
      <c r="B469" s="361" t="s">
        <v>426</v>
      </c>
      <c r="C469" s="363">
        <v>91255</v>
      </c>
      <c r="D469" s="363">
        <v>206869</v>
      </c>
      <c r="E469" s="363">
        <v>221573</v>
      </c>
      <c r="F469" s="363">
        <v>268953</v>
      </c>
      <c r="G469" s="363">
        <v>186600</v>
      </c>
      <c r="H469" s="363">
        <v>260528</v>
      </c>
      <c r="I469" s="363">
        <v>393456</v>
      </c>
      <c r="J469" s="363">
        <v>331060</v>
      </c>
      <c r="K469" s="363">
        <v>490914</v>
      </c>
      <c r="L469" s="363">
        <v>231437</v>
      </c>
      <c r="M469" s="363">
        <v>323902</v>
      </c>
      <c r="N469" s="363">
        <v>1086220.264</v>
      </c>
      <c r="O469" s="364">
        <v>769584.402</v>
      </c>
      <c r="P469" s="363">
        <v>542755.65500000003</v>
      </c>
      <c r="Q469" s="364">
        <v>752640.93900000001</v>
      </c>
      <c r="R469" s="364">
        <v>709769.58900000004</v>
      </c>
      <c r="S469" s="364">
        <v>347783.04599999997</v>
      </c>
      <c r="T469" s="363">
        <v>953074.96299999999</v>
      </c>
      <c r="U469" s="363">
        <v>766491.28300000005</v>
      </c>
      <c r="V469" s="363">
        <v>645236.277</v>
      </c>
      <c r="W469" s="363">
        <v>1223644.7220000001</v>
      </c>
    </row>
    <row r="470" spans="2:23">
      <c r="B470" s="361" t="s">
        <v>427</v>
      </c>
      <c r="C470" s="363">
        <v>1174911</v>
      </c>
      <c r="D470" s="363">
        <v>552101</v>
      </c>
      <c r="E470" s="363">
        <v>486320</v>
      </c>
      <c r="F470" s="363">
        <v>445372</v>
      </c>
      <c r="G470" s="363">
        <v>415912</v>
      </c>
      <c r="H470" s="363">
        <v>362009</v>
      </c>
      <c r="I470" s="363">
        <v>470073</v>
      </c>
      <c r="J470" s="363">
        <v>399363</v>
      </c>
      <c r="K470" s="363">
        <v>610871</v>
      </c>
      <c r="L470" s="363">
        <v>662723</v>
      </c>
      <c r="M470" s="363">
        <v>642055</v>
      </c>
      <c r="N470" s="363">
        <v>1247576.996</v>
      </c>
      <c r="O470" s="364">
        <v>1394876.382</v>
      </c>
      <c r="P470" s="363">
        <v>1252414.138</v>
      </c>
      <c r="Q470" s="364">
        <v>1742173.135</v>
      </c>
      <c r="R470" s="364">
        <v>1654351.8629999999</v>
      </c>
      <c r="S470" s="364">
        <v>1678554.898</v>
      </c>
      <c r="T470" s="363">
        <v>1373398.622</v>
      </c>
      <c r="U470" s="363">
        <v>1007106.569</v>
      </c>
      <c r="V470" s="363">
        <v>1343983.6340000001</v>
      </c>
      <c r="W470" s="363">
        <v>1773135.55</v>
      </c>
    </row>
    <row r="471" spans="2:23">
      <c r="B471" s="361" t="s">
        <v>428</v>
      </c>
      <c r="C471" s="363">
        <v>177382</v>
      </c>
      <c r="D471" s="363">
        <v>218608</v>
      </c>
      <c r="E471" s="363">
        <v>670486</v>
      </c>
      <c r="F471" s="363">
        <v>300581</v>
      </c>
      <c r="G471" s="363">
        <v>271696</v>
      </c>
      <c r="H471" s="363">
        <v>450029</v>
      </c>
      <c r="I471" s="363">
        <v>452618</v>
      </c>
      <c r="J471" s="363">
        <v>339268</v>
      </c>
      <c r="K471" s="363">
        <v>384971</v>
      </c>
      <c r="L471" s="363">
        <v>645645</v>
      </c>
      <c r="M471" s="363">
        <v>238022</v>
      </c>
      <c r="N471" s="363">
        <v>714688.20700000005</v>
      </c>
      <c r="O471" s="364">
        <v>561336.20799999998</v>
      </c>
      <c r="P471" s="363">
        <v>480921.56800000003</v>
      </c>
      <c r="Q471" s="364">
        <v>920162.82799999998</v>
      </c>
      <c r="R471" s="364">
        <v>889462.80599999998</v>
      </c>
      <c r="S471" s="364">
        <v>1293672.4539999999</v>
      </c>
      <c r="T471" s="363">
        <v>713709.95799999998</v>
      </c>
      <c r="U471" s="363">
        <v>998835.11100000003</v>
      </c>
      <c r="V471" s="363">
        <v>1175721.355</v>
      </c>
      <c r="W471" s="363">
        <v>1477847.7220000001</v>
      </c>
    </row>
    <row r="472" spans="2:23">
      <c r="B472" s="361" t="s">
        <v>429</v>
      </c>
      <c r="C472" s="362">
        <v>1068468</v>
      </c>
      <c r="D472" s="362">
        <v>1445069</v>
      </c>
      <c r="E472" s="362">
        <v>726826</v>
      </c>
      <c r="F472" s="362">
        <v>373708</v>
      </c>
      <c r="G472" s="362">
        <v>240952</v>
      </c>
      <c r="H472" s="362">
        <v>271489</v>
      </c>
      <c r="I472" s="362">
        <v>401039</v>
      </c>
      <c r="J472" s="363">
        <v>737487</v>
      </c>
      <c r="K472" s="363">
        <v>1940584</v>
      </c>
      <c r="L472" s="363">
        <v>1827739</v>
      </c>
      <c r="M472" s="363">
        <v>968915</v>
      </c>
      <c r="N472" s="363">
        <v>678832.03</v>
      </c>
      <c r="O472" s="364">
        <v>535590.79099999997</v>
      </c>
      <c r="P472" s="363">
        <v>594237.74800000002</v>
      </c>
      <c r="Q472" s="364">
        <v>824011.11600000004</v>
      </c>
      <c r="R472" s="364">
        <v>683639.11100000003</v>
      </c>
      <c r="S472" s="364">
        <v>416498.63299999997</v>
      </c>
      <c r="T472" s="363">
        <v>545711.53399999999</v>
      </c>
      <c r="U472" s="363">
        <v>591644.16299999994</v>
      </c>
      <c r="V472" s="363">
        <v>668789.71699999995</v>
      </c>
      <c r="W472" s="363">
        <v>564154.68799999997</v>
      </c>
    </row>
    <row r="473" spans="2:23">
      <c r="B473" s="361" t="s">
        <v>626</v>
      </c>
      <c r="C473" s="363">
        <v>257537</v>
      </c>
      <c r="D473" s="363">
        <v>242844</v>
      </c>
      <c r="E473" s="363">
        <v>774970</v>
      </c>
      <c r="F473" s="363">
        <v>1443622</v>
      </c>
      <c r="G473" s="363">
        <v>296075</v>
      </c>
      <c r="H473" s="363">
        <v>343247</v>
      </c>
      <c r="I473" s="363">
        <v>361602</v>
      </c>
      <c r="J473" s="363">
        <v>423603</v>
      </c>
      <c r="K473" s="363">
        <v>1142363</v>
      </c>
      <c r="L473" s="363">
        <v>657124</v>
      </c>
      <c r="M473" s="363">
        <v>649725</v>
      </c>
      <c r="N473" s="363">
        <v>1418694.6569999999</v>
      </c>
      <c r="O473" s="364">
        <v>730325.41099999996</v>
      </c>
      <c r="P473" s="363">
        <v>971053.799</v>
      </c>
      <c r="Q473" s="364">
        <v>1082014.4140000001</v>
      </c>
      <c r="R473" s="364">
        <v>1176803.3470000001</v>
      </c>
      <c r="S473" s="364">
        <v>997573.86</v>
      </c>
      <c r="T473" s="363">
        <v>1143384.456</v>
      </c>
      <c r="U473" s="363">
        <v>1215076.08</v>
      </c>
      <c r="V473" s="363">
        <v>1230975.9620000001</v>
      </c>
      <c r="W473" s="363">
        <v>459384.75300000003</v>
      </c>
    </row>
    <row r="474" spans="2:23">
      <c r="B474" s="361" t="s">
        <v>430</v>
      </c>
      <c r="C474" s="363">
        <v>127109</v>
      </c>
      <c r="D474" s="363">
        <v>132200</v>
      </c>
      <c r="E474" s="363">
        <v>194836</v>
      </c>
      <c r="F474" s="363">
        <v>307881</v>
      </c>
      <c r="G474" s="363">
        <v>147158</v>
      </c>
      <c r="H474" s="363">
        <v>105073</v>
      </c>
      <c r="I474" s="363">
        <v>110202</v>
      </c>
      <c r="J474" s="363">
        <v>128340</v>
      </c>
      <c r="K474" s="363">
        <v>235228</v>
      </c>
      <c r="L474" s="363">
        <v>134534</v>
      </c>
      <c r="M474" s="363">
        <v>61473</v>
      </c>
      <c r="N474" s="363">
        <v>406318.59499999997</v>
      </c>
      <c r="O474" s="364">
        <v>529637.68900000001</v>
      </c>
      <c r="P474" s="363">
        <v>249644.79399999999</v>
      </c>
      <c r="Q474" s="364">
        <v>671638.80599999998</v>
      </c>
      <c r="R474" s="364">
        <v>285104.68099999998</v>
      </c>
      <c r="S474" s="364">
        <v>258205.04500000001</v>
      </c>
      <c r="T474" s="363">
        <v>405444.43699999998</v>
      </c>
      <c r="U474" s="363">
        <v>368070.37099999998</v>
      </c>
      <c r="V474" s="363">
        <v>1023242.21</v>
      </c>
      <c r="W474" s="363">
        <v>452561.56599999999</v>
      </c>
    </row>
    <row r="475" spans="2:23">
      <c r="B475" s="361" t="s">
        <v>431</v>
      </c>
      <c r="C475" s="363">
        <v>323200</v>
      </c>
      <c r="D475" s="363">
        <v>426354</v>
      </c>
      <c r="E475" s="363">
        <v>459061</v>
      </c>
      <c r="F475" s="363">
        <v>355786</v>
      </c>
      <c r="G475" s="363">
        <v>449236</v>
      </c>
      <c r="H475" s="363">
        <v>579684</v>
      </c>
      <c r="I475" s="363">
        <v>726965</v>
      </c>
      <c r="J475" s="363">
        <v>609094</v>
      </c>
      <c r="K475" s="363">
        <v>968431</v>
      </c>
      <c r="L475" s="363">
        <v>461817</v>
      </c>
      <c r="M475" s="363">
        <v>542002</v>
      </c>
      <c r="N475" s="363">
        <v>1538444.2439999999</v>
      </c>
      <c r="O475" s="364">
        <v>708367.28399999999</v>
      </c>
      <c r="P475" s="363">
        <v>1257513.0490000001</v>
      </c>
      <c r="Q475" s="364">
        <v>1376151.0789999999</v>
      </c>
      <c r="R475" s="364">
        <v>4622205.7369999997</v>
      </c>
      <c r="S475" s="364">
        <v>878288.78300000005</v>
      </c>
      <c r="T475" s="363">
        <v>551059.81099999999</v>
      </c>
      <c r="U475" s="363">
        <v>2745323.5929999999</v>
      </c>
      <c r="V475" s="363">
        <v>1382182.888</v>
      </c>
      <c r="W475" s="363">
        <v>1395915.379</v>
      </c>
    </row>
    <row r="476" spans="2:23">
      <c r="B476" s="361" t="s">
        <v>765</v>
      </c>
      <c r="C476" s="362">
        <v>603084</v>
      </c>
      <c r="D476" s="362">
        <v>400376</v>
      </c>
      <c r="E476" s="362">
        <v>245952</v>
      </c>
      <c r="F476" s="362">
        <v>172430</v>
      </c>
      <c r="G476" s="362">
        <v>215873</v>
      </c>
      <c r="H476" s="362">
        <v>492497</v>
      </c>
      <c r="I476" s="362">
        <v>1000022</v>
      </c>
      <c r="J476" s="363">
        <v>1229915</v>
      </c>
      <c r="K476" s="363">
        <v>718981</v>
      </c>
      <c r="L476" s="363">
        <v>1100946</v>
      </c>
      <c r="M476" s="363">
        <v>351634</v>
      </c>
      <c r="N476" s="363">
        <v>436336.57699999999</v>
      </c>
      <c r="O476" s="364">
        <v>323586.473</v>
      </c>
      <c r="P476" s="363">
        <v>666496.89199999999</v>
      </c>
      <c r="Q476" s="364">
        <v>1165218.5870000001</v>
      </c>
      <c r="R476" s="364">
        <v>1316318.1839999999</v>
      </c>
      <c r="S476" s="364">
        <v>995716.01500000001</v>
      </c>
      <c r="T476" s="363">
        <v>1073154.3729999999</v>
      </c>
      <c r="U476" s="363">
        <v>720237.74899999995</v>
      </c>
      <c r="V476" s="363">
        <v>1059096.923</v>
      </c>
      <c r="W476" s="363">
        <v>631777.51800000004</v>
      </c>
    </row>
    <row r="477" spans="2:23">
      <c r="B477" s="361" t="s">
        <v>766</v>
      </c>
      <c r="C477" s="363">
        <v>517193</v>
      </c>
      <c r="D477" s="363">
        <v>425112</v>
      </c>
      <c r="E477" s="363">
        <v>559372</v>
      </c>
      <c r="F477" s="363">
        <v>792455</v>
      </c>
      <c r="G477" s="363">
        <v>1080775</v>
      </c>
      <c r="H477" s="363">
        <v>881385</v>
      </c>
      <c r="I477" s="363">
        <v>785172</v>
      </c>
      <c r="J477" s="363">
        <v>468209</v>
      </c>
      <c r="K477" s="363">
        <v>208729</v>
      </c>
      <c r="L477" s="363">
        <v>501711</v>
      </c>
      <c r="M477" s="363">
        <v>453891</v>
      </c>
      <c r="N477" s="363">
        <v>588212.77899999998</v>
      </c>
      <c r="O477" s="364">
        <v>789192.49800000002</v>
      </c>
      <c r="P477" s="363">
        <v>625309.5</v>
      </c>
      <c r="Q477" s="364">
        <v>2402021.3059999999</v>
      </c>
      <c r="R477" s="364">
        <v>380056.34100000001</v>
      </c>
      <c r="S477" s="364">
        <v>361072.74400000001</v>
      </c>
      <c r="T477" s="363">
        <v>525990.81000000006</v>
      </c>
      <c r="U477" s="363">
        <v>611559.527</v>
      </c>
      <c r="V477" s="363">
        <v>630566.09100000001</v>
      </c>
      <c r="W477" s="363">
        <v>678779.19299999997</v>
      </c>
    </row>
    <row r="478" spans="2:23">
      <c r="B478" s="361" t="s">
        <v>432</v>
      </c>
      <c r="C478" s="363">
        <v>924125</v>
      </c>
      <c r="D478" s="363">
        <v>1133107</v>
      </c>
      <c r="E478" s="363">
        <v>608767</v>
      </c>
      <c r="F478" s="363">
        <v>448331</v>
      </c>
      <c r="G478" s="363">
        <v>435762</v>
      </c>
      <c r="H478" s="363">
        <v>368217</v>
      </c>
      <c r="I478" s="363">
        <v>769660</v>
      </c>
      <c r="J478" s="363">
        <v>382113</v>
      </c>
      <c r="K478" s="363">
        <v>327741</v>
      </c>
      <c r="L478" s="363">
        <v>607354</v>
      </c>
      <c r="M478" s="363">
        <v>539549</v>
      </c>
      <c r="N478" s="363">
        <v>922766.83499999996</v>
      </c>
      <c r="O478" s="364">
        <v>860049.62899999996</v>
      </c>
      <c r="P478" s="363">
        <v>1061979.4140000001</v>
      </c>
      <c r="Q478" s="364">
        <v>1123866.9240000001</v>
      </c>
      <c r="R478" s="364">
        <v>940603.98800000001</v>
      </c>
      <c r="S478" s="364">
        <v>1121634.034</v>
      </c>
      <c r="T478" s="363">
        <v>863818.32900000003</v>
      </c>
      <c r="U478" s="363">
        <v>1196516.618</v>
      </c>
      <c r="V478" s="363">
        <v>1022242.616</v>
      </c>
      <c r="W478" s="363">
        <v>1403103.162</v>
      </c>
    </row>
    <row r="479" spans="2:23">
      <c r="B479" s="361" t="s">
        <v>433</v>
      </c>
      <c r="C479" s="363">
        <v>2864025</v>
      </c>
      <c r="D479" s="363">
        <v>1661231</v>
      </c>
      <c r="E479" s="363">
        <v>1095201</v>
      </c>
      <c r="F479" s="363">
        <v>2143962</v>
      </c>
      <c r="G479" s="363">
        <v>1004202</v>
      </c>
      <c r="H479" s="363">
        <v>1090979</v>
      </c>
      <c r="I479" s="363">
        <v>1754318</v>
      </c>
      <c r="J479" s="363">
        <v>2404590</v>
      </c>
      <c r="K479" s="363">
        <v>2519600</v>
      </c>
      <c r="L479" s="363">
        <v>3512872</v>
      </c>
      <c r="M479" s="363">
        <v>2295803</v>
      </c>
      <c r="N479" s="363">
        <v>2712331.0010000002</v>
      </c>
      <c r="O479" s="364">
        <v>4077798.5010000002</v>
      </c>
      <c r="P479" s="363">
        <v>6713781.3480000002</v>
      </c>
      <c r="Q479" s="364">
        <v>5823893.699</v>
      </c>
      <c r="R479" s="364">
        <v>5002952.432</v>
      </c>
      <c r="S479" s="364">
        <v>3981762.3020000001</v>
      </c>
      <c r="T479" s="363">
        <v>5086642.4850000003</v>
      </c>
      <c r="U479" s="363">
        <v>4274016.4929999998</v>
      </c>
      <c r="V479" s="363">
        <v>4556262.4749999996</v>
      </c>
      <c r="W479" s="363">
        <v>5337967.22</v>
      </c>
    </row>
    <row r="480" spans="2:23">
      <c r="B480" s="361"/>
      <c r="C480" s="362"/>
      <c r="D480" s="362"/>
      <c r="E480" s="362"/>
      <c r="F480" s="362"/>
      <c r="G480" s="362"/>
      <c r="H480" s="362"/>
      <c r="I480" s="362"/>
      <c r="J480" s="363"/>
      <c r="K480" s="363"/>
      <c r="L480" s="363"/>
      <c r="M480" s="363"/>
      <c r="N480" s="363"/>
      <c r="O480" s="364"/>
      <c r="P480" s="363"/>
      <c r="Q480" s="364"/>
      <c r="R480" s="364"/>
      <c r="S480" s="364"/>
      <c r="T480" s="363"/>
    </row>
    <row r="481" spans="2:23">
      <c r="B481" s="368" t="s">
        <v>3</v>
      </c>
      <c r="C481" s="369">
        <f t="shared" ref="C481:N481" si="34">SUM(C468:C479)</f>
        <v>8319977</v>
      </c>
      <c r="D481" s="369">
        <f t="shared" si="34"/>
        <v>7026134</v>
      </c>
      <c r="E481" s="369">
        <f t="shared" si="34"/>
        <v>6230656</v>
      </c>
      <c r="F481" s="369">
        <f t="shared" si="34"/>
        <v>7238573</v>
      </c>
      <c r="G481" s="369">
        <f t="shared" si="34"/>
        <v>4969450</v>
      </c>
      <c r="H481" s="369">
        <f t="shared" si="34"/>
        <v>5431217</v>
      </c>
      <c r="I481" s="369">
        <f t="shared" si="34"/>
        <v>7390156</v>
      </c>
      <c r="J481" s="369">
        <f t="shared" si="34"/>
        <v>7994896</v>
      </c>
      <c r="K481" s="369">
        <f t="shared" si="34"/>
        <v>9941160</v>
      </c>
      <c r="L481" s="369">
        <f t="shared" si="34"/>
        <v>10641431</v>
      </c>
      <c r="M481" s="369">
        <f t="shared" si="34"/>
        <v>7374261</v>
      </c>
      <c r="N481" s="369">
        <f t="shared" si="34"/>
        <v>12133121.392999997</v>
      </c>
      <c r="O481" s="369">
        <f t="shared" ref="O481:U481" si="35">SUM(O468:O479)</f>
        <v>11617764.568</v>
      </c>
      <c r="P481" s="369">
        <f t="shared" si="35"/>
        <v>14709445.293000001</v>
      </c>
      <c r="Q481" s="369">
        <f t="shared" si="35"/>
        <v>18532710.624000002</v>
      </c>
      <c r="R481" s="369">
        <f t="shared" si="35"/>
        <v>18150910.631999999</v>
      </c>
      <c r="S481" s="369">
        <f t="shared" si="35"/>
        <v>12594581.568</v>
      </c>
      <c r="T481" s="369">
        <f t="shared" si="35"/>
        <v>13664953.927999999</v>
      </c>
      <c r="U481" s="369">
        <f t="shared" si="35"/>
        <v>14761269.696000002</v>
      </c>
      <c r="V481" s="369">
        <f t="shared" ref="V481:W481" si="36">SUM(V468:V479)</f>
        <v>14978630.187000001</v>
      </c>
      <c r="W481" s="376">
        <f t="shared" si="36"/>
        <v>15676437.331</v>
      </c>
    </row>
    <row r="482" spans="2:23">
      <c r="B482" s="213" t="s">
        <v>686</v>
      </c>
    </row>
    <row r="483" spans="2:23">
      <c r="B483" s="225" t="s">
        <v>767</v>
      </c>
    </row>
    <row r="484" spans="2:23">
      <c r="B484" s="225" t="s">
        <v>768</v>
      </c>
    </row>
    <row r="489" spans="2:23">
      <c r="B489" s="212" t="s">
        <v>77</v>
      </c>
      <c r="C489" s="212"/>
      <c r="D489" s="217"/>
      <c r="E489" s="217"/>
      <c r="F489" s="217"/>
      <c r="G489" s="217"/>
      <c r="H489" s="217"/>
      <c r="I489" s="217"/>
      <c r="J489" s="249"/>
      <c r="K489" s="249"/>
    </row>
    <row r="490" spans="2:23">
      <c r="B490" s="296" t="s">
        <v>218</v>
      </c>
      <c r="C490" s="296"/>
      <c r="D490" s="277"/>
      <c r="E490" s="277"/>
      <c r="F490" s="217"/>
      <c r="G490" s="217"/>
      <c r="H490" s="217"/>
      <c r="I490" s="217"/>
      <c r="J490" s="249"/>
      <c r="K490" s="249"/>
    </row>
    <row r="491" spans="2:23">
      <c r="B491" s="371" t="s">
        <v>229</v>
      </c>
      <c r="C491" s="371"/>
      <c r="D491" s="372"/>
      <c r="E491" s="370"/>
      <c r="F491" s="217"/>
      <c r="G491" s="217"/>
      <c r="H491" s="217"/>
      <c r="I491" s="217"/>
      <c r="J491" s="249"/>
      <c r="K491" s="249"/>
    </row>
    <row r="492" spans="2:23">
      <c r="B492" s="211" t="s">
        <v>2</v>
      </c>
      <c r="C492" s="211"/>
      <c r="D492" s="217"/>
      <c r="E492" s="217"/>
      <c r="F492" s="217"/>
      <c r="G492" s="217"/>
      <c r="H492" s="217"/>
      <c r="I492" s="217"/>
      <c r="J492" s="249"/>
      <c r="K492" s="249"/>
      <c r="M492" s="249"/>
      <c r="N492" s="252"/>
      <c r="O492" s="433" t="s">
        <v>185</v>
      </c>
      <c r="P492" s="252"/>
    </row>
    <row r="493" spans="2:23">
      <c r="B493" s="211"/>
      <c r="C493" s="211"/>
      <c r="D493" s="217"/>
      <c r="E493" s="217"/>
      <c r="F493" s="217"/>
      <c r="G493" s="217"/>
      <c r="H493" s="217"/>
      <c r="I493" s="217"/>
      <c r="J493" s="249"/>
      <c r="K493" s="249"/>
    </row>
    <row r="494" spans="2:23">
      <c r="B494" s="366" t="s">
        <v>217</v>
      </c>
      <c r="C494" s="367">
        <v>2001</v>
      </c>
      <c r="D494" s="367">
        <v>2002</v>
      </c>
      <c r="E494" s="367">
        <v>2003</v>
      </c>
      <c r="F494" s="367">
        <v>2004</v>
      </c>
      <c r="G494" s="367">
        <v>2005</v>
      </c>
      <c r="H494" s="367">
        <v>2006</v>
      </c>
      <c r="I494" s="367">
        <v>2007</v>
      </c>
      <c r="J494" s="367">
        <v>2008</v>
      </c>
      <c r="K494" s="367">
        <v>2009</v>
      </c>
      <c r="L494" s="367">
        <v>2010</v>
      </c>
      <c r="M494" s="367">
        <v>2011</v>
      </c>
      <c r="N494" s="367">
        <v>2012</v>
      </c>
      <c r="O494" s="367">
        <v>2013</v>
      </c>
      <c r="P494" s="367">
        <v>2014</v>
      </c>
      <c r="Q494" s="367">
        <v>2015</v>
      </c>
      <c r="R494" s="367">
        <v>2016</v>
      </c>
      <c r="S494" s="367">
        <v>2017</v>
      </c>
      <c r="T494" s="367">
        <v>2018</v>
      </c>
      <c r="U494" s="367">
        <v>2019</v>
      </c>
      <c r="V494" s="367">
        <v>2020</v>
      </c>
      <c r="W494" s="375">
        <v>2021</v>
      </c>
    </row>
    <row r="495" spans="2:23">
      <c r="B495" s="361" t="s">
        <v>434</v>
      </c>
      <c r="C495" s="363">
        <v>442569</v>
      </c>
      <c r="D495" s="363">
        <v>552501</v>
      </c>
      <c r="E495" s="363">
        <v>589283</v>
      </c>
      <c r="F495" s="363">
        <v>647094</v>
      </c>
      <c r="G495" s="363">
        <v>586817</v>
      </c>
      <c r="H495" s="363">
        <v>642537</v>
      </c>
      <c r="I495" s="363">
        <v>659777</v>
      </c>
      <c r="J495" s="363">
        <v>539014</v>
      </c>
      <c r="K495" s="363">
        <v>748739</v>
      </c>
      <c r="L495" s="363">
        <v>873709</v>
      </c>
      <c r="M495" s="363">
        <v>1686876</v>
      </c>
      <c r="N495" s="363">
        <v>1735711.257</v>
      </c>
      <c r="O495" s="364">
        <v>868526.04399999999</v>
      </c>
      <c r="P495" s="363">
        <v>1783661.67</v>
      </c>
      <c r="Q495" s="364">
        <v>1292650.8940000001</v>
      </c>
      <c r="R495" s="364">
        <v>1990623.287</v>
      </c>
      <c r="S495" s="364">
        <v>1166683.2009999999</v>
      </c>
      <c r="T495" s="363">
        <v>918044.38500000001</v>
      </c>
      <c r="U495" s="363">
        <v>716103.30599999998</v>
      </c>
      <c r="V495" s="363">
        <v>530579.33100000001</v>
      </c>
      <c r="W495" s="363">
        <v>922335.24800000002</v>
      </c>
    </row>
    <row r="496" spans="2:23">
      <c r="B496" s="361" t="s">
        <v>435</v>
      </c>
      <c r="C496" s="363">
        <v>1083700</v>
      </c>
      <c r="D496" s="363">
        <v>1267610</v>
      </c>
      <c r="E496" s="363">
        <v>1232620</v>
      </c>
      <c r="F496" s="363">
        <v>1440311</v>
      </c>
      <c r="G496" s="363">
        <v>721724</v>
      </c>
      <c r="H496" s="363">
        <v>524351</v>
      </c>
      <c r="I496" s="363">
        <v>856493</v>
      </c>
      <c r="J496" s="363">
        <v>1401472</v>
      </c>
      <c r="K496" s="363">
        <v>1047422</v>
      </c>
      <c r="L496" s="363">
        <v>953291</v>
      </c>
      <c r="M496" s="363">
        <v>777287</v>
      </c>
      <c r="N496" s="363">
        <v>1166889.807</v>
      </c>
      <c r="O496" s="364">
        <v>1461035.419</v>
      </c>
      <c r="P496" s="363">
        <v>1512372.6939999999</v>
      </c>
      <c r="Q496" s="364">
        <v>1281605.3319999999</v>
      </c>
      <c r="R496" s="364">
        <v>1673352.08</v>
      </c>
      <c r="S496" s="364">
        <v>1875847.324</v>
      </c>
      <c r="T496" s="363">
        <v>2083718.8829999999</v>
      </c>
      <c r="U496" s="363">
        <v>1626983.746</v>
      </c>
      <c r="V496" s="363">
        <v>2209403.9240000001</v>
      </c>
      <c r="W496" s="363">
        <v>2690013.537</v>
      </c>
    </row>
    <row r="497" spans="2:23">
      <c r="B497" s="361" t="s">
        <v>436</v>
      </c>
      <c r="C497" s="363">
        <v>493501</v>
      </c>
      <c r="D497" s="363">
        <v>481225</v>
      </c>
      <c r="E497" s="363">
        <v>505004</v>
      </c>
      <c r="F497" s="363">
        <v>565581</v>
      </c>
      <c r="G497" s="363">
        <v>541721</v>
      </c>
      <c r="H497" s="363">
        <v>499099</v>
      </c>
      <c r="I497" s="363">
        <v>797069</v>
      </c>
      <c r="J497" s="363">
        <v>983224</v>
      </c>
      <c r="K497" s="363">
        <v>1605468</v>
      </c>
      <c r="L497" s="363">
        <v>1685154</v>
      </c>
      <c r="M497" s="363">
        <v>972380</v>
      </c>
      <c r="N497" s="363">
        <v>1032284.995</v>
      </c>
      <c r="O497" s="364">
        <v>1356660.895</v>
      </c>
      <c r="P497" s="363">
        <v>1424958.889</v>
      </c>
      <c r="Q497" s="364">
        <v>1745352.392</v>
      </c>
      <c r="R497" s="364">
        <v>2367558.0860000001</v>
      </c>
      <c r="S497" s="364">
        <v>2700593.4070000001</v>
      </c>
      <c r="T497" s="363">
        <v>1438545.298</v>
      </c>
      <c r="U497" s="363">
        <v>2144473.3909999998</v>
      </c>
      <c r="V497" s="363">
        <v>1437248.412</v>
      </c>
      <c r="W497" s="363">
        <v>2026839.5419999999</v>
      </c>
    </row>
    <row r="498" spans="2:23">
      <c r="B498" s="361" t="s">
        <v>437</v>
      </c>
      <c r="C498" s="363">
        <v>529192</v>
      </c>
      <c r="D498" s="363">
        <v>531561</v>
      </c>
      <c r="E498" s="363">
        <v>229306</v>
      </c>
      <c r="F498" s="363">
        <v>251917</v>
      </c>
      <c r="G498" s="363">
        <v>216016</v>
      </c>
      <c r="H498" s="363">
        <v>562002</v>
      </c>
      <c r="I498" s="363">
        <v>572654</v>
      </c>
      <c r="J498" s="363">
        <v>274729</v>
      </c>
      <c r="K498" s="363">
        <v>137977</v>
      </c>
      <c r="L498" s="363">
        <v>179088</v>
      </c>
      <c r="M498" s="363">
        <v>312557</v>
      </c>
      <c r="N498" s="363">
        <v>391486.94799999997</v>
      </c>
      <c r="O498" s="364">
        <v>412922.09299999999</v>
      </c>
      <c r="P498" s="363">
        <v>500264.85399999999</v>
      </c>
      <c r="Q498" s="364">
        <v>637813.37899999996</v>
      </c>
      <c r="R498" s="364">
        <v>506399.15299999999</v>
      </c>
      <c r="S498" s="364">
        <v>465398.277</v>
      </c>
      <c r="T498" s="363">
        <v>586059.47600000002</v>
      </c>
      <c r="U498" s="363">
        <v>970835.27599999995</v>
      </c>
      <c r="V498" s="363">
        <v>1187360.702</v>
      </c>
      <c r="W498" s="363">
        <v>1494648.638</v>
      </c>
    </row>
    <row r="499" spans="2:23">
      <c r="B499" s="361" t="s">
        <v>438</v>
      </c>
      <c r="C499" s="362">
        <v>237298</v>
      </c>
      <c r="D499" s="362">
        <v>285544</v>
      </c>
      <c r="E499" s="362">
        <v>433502</v>
      </c>
      <c r="F499" s="362">
        <v>248808</v>
      </c>
      <c r="G499" s="362">
        <v>344206</v>
      </c>
      <c r="H499" s="362">
        <v>504546</v>
      </c>
      <c r="I499" s="362">
        <v>600665</v>
      </c>
      <c r="J499" s="363">
        <v>1054908</v>
      </c>
      <c r="K499" s="363">
        <v>1363134</v>
      </c>
      <c r="L499" s="363">
        <v>1627994</v>
      </c>
      <c r="M499" s="363">
        <v>661505</v>
      </c>
      <c r="N499" s="363">
        <v>405591.34100000001</v>
      </c>
      <c r="O499" s="364">
        <v>498605.43900000001</v>
      </c>
      <c r="P499" s="363">
        <v>393875.76199999999</v>
      </c>
      <c r="Q499" s="364">
        <v>1142916.7660000001</v>
      </c>
      <c r="R499" s="364">
        <v>1205419.243</v>
      </c>
      <c r="S499" s="364">
        <v>258461.614</v>
      </c>
      <c r="T499" s="363">
        <v>254758.17</v>
      </c>
      <c r="U499" s="363">
        <v>702017.17099999997</v>
      </c>
      <c r="V499" s="363">
        <v>415097.39899999998</v>
      </c>
      <c r="W499" s="363">
        <v>1073219.3700000001</v>
      </c>
    </row>
    <row r="500" spans="2:23">
      <c r="B500" s="361" t="s">
        <v>671</v>
      </c>
      <c r="C500" s="363">
        <v>59165</v>
      </c>
      <c r="D500" s="363">
        <v>197540</v>
      </c>
      <c r="E500" s="363">
        <v>98233</v>
      </c>
      <c r="F500" s="363">
        <v>51965</v>
      </c>
      <c r="G500" s="363">
        <v>46248</v>
      </c>
      <c r="H500" s="363">
        <v>130197</v>
      </c>
      <c r="I500" s="363">
        <v>111612</v>
      </c>
      <c r="J500" s="363">
        <v>111175</v>
      </c>
      <c r="K500" s="363">
        <v>73807</v>
      </c>
      <c r="L500" s="363">
        <v>86867</v>
      </c>
      <c r="M500" s="363">
        <v>121436</v>
      </c>
      <c r="N500" s="363">
        <v>110154.837</v>
      </c>
      <c r="O500" s="364">
        <v>84116.971000000005</v>
      </c>
      <c r="P500" s="363">
        <v>173706.63399999999</v>
      </c>
      <c r="Q500" s="364">
        <v>152531.64499999999</v>
      </c>
      <c r="R500" s="364">
        <v>133384.32699999999</v>
      </c>
      <c r="S500" s="364">
        <v>132831.984</v>
      </c>
      <c r="T500" s="364">
        <v>119808.35400000001</v>
      </c>
      <c r="U500" s="363">
        <v>142856.68400000001</v>
      </c>
      <c r="V500" s="363">
        <v>223520.58199999999</v>
      </c>
      <c r="W500" s="363">
        <v>352359.99200000003</v>
      </c>
    </row>
    <row r="501" spans="2:23">
      <c r="B501" s="361" t="s">
        <v>439</v>
      </c>
      <c r="C501" s="363">
        <v>114066</v>
      </c>
      <c r="D501" s="363">
        <v>102452</v>
      </c>
      <c r="E501" s="363">
        <v>466134</v>
      </c>
      <c r="F501" s="363">
        <v>271535</v>
      </c>
      <c r="G501" s="363">
        <v>137577</v>
      </c>
      <c r="H501" s="363">
        <v>243139</v>
      </c>
      <c r="I501" s="363">
        <v>349847</v>
      </c>
      <c r="J501" s="363">
        <v>396664</v>
      </c>
      <c r="K501" s="363">
        <v>536865</v>
      </c>
      <c r="L501" s="363">
        <v>637689</v>
      </c>
      <c r="M501" s="363">
        <v>262103</v>
      </c>
      <c r="N501" s="363">
        <v>786156.97100000002</v>
      </c>
      <c r="O501" s="364">
        <v>247921.27</v>
      </c>
      <c r="P501" s="363">
        <v>307255.69799999997</v>
      </c>
      <c r="Q501" s="364">
        <v>301145.32</v>
      </c>
      <c r="R501" s="364">
        <v>476107.35600000003</v>
      </c>
      <c r="S501" s="364">
        <v>215479.52</v>
      </c>
      <c r="T501" s="364">
        <v>382438.25199999998</v>
      </c>
      <c r="U501" s="363">
        <v>196066.09899999999</v>
      </c>
      <c r="V501" s="363">
        <v>313155.20299999998</v>
      </c>
      <c r="W501" s="363">
        <v>217258.068</v>
      </c>
    </row>
    <row r="502" spans="2:23">
      <c r="B502" s="361" t="s">
        <v>440</v>
      </c>
      <c r="C502" s="363">
        <v>375476</v>
      </c>
      <c r="D502" s="363">
        <v>428178</v>
      </c>
      <c r="E502" s="363">
        <v>1125237</v>
      </c>
      <c r="F502" s="363">
        <v>488936</v>
      </c>
      <c r="G502" s="363">
        <v>411901</v>
      </c>
      <c r="H502" s="363">
        <v>505758</v>
      </c>
      <c r="I502" s="363">
        <v>709901</v>
      </c>
      <c r="J502" s="363">
        <v>730039</v>
      </c>
      <c r="K502" s="363">
        <v>809857</v>
      </c>
      <c r="L502" s="363">
        <v>927465</v>
      </c>
      <c r="M502" s="363">
        <v>431370</v>
      </c>
      <c r="N502" s="363">
        <v>656578.02099999995</v>
      </c>
      <c r="O502" s="364">
        <v>466539.26</v>
      </c>
      <c r="P502" s="363">
        <v>622114.93599999999</v>
      </c>
      <c r="Q502" s="364">
        <v>848674.15599999996</v>
      </c>
      <c r="R502" s="364">
        <v>695140.66299999994</v>
      </c>
      <c r="S502" s="364">
        <v>742080.64500000002</v>
      </c>
      <c r="T502" s="364">
        <v>829938.12300000002</v>
      </c>
      <c r="U502" s="363">
        <v>1422713.477</v>
      </c>
      <c r="V502" s="363">
        <v>1009343.794</v>
      </c>
      <c r="W502" s="363">
        <v>1224975.7790000001</v>
      </c>
    </row>
    <row r="503" spans="2:23">
      <c r="B503" s="361" t="s">
        <v>441</v>
      </c>
      <c r="C503" s="362">
        <v>276227</v>
      </c>
      <c r="D503" s="362">
        <v>168144</v>
      </c>
      <c r="E503" s="362">
        <v>268231</v>
      </c>
      <c r="F503" s="362">
        <v>174867</v>
      </c>
      <c r="G503" s="362">
        <v>160456</v>
      </c>
      <c r="H503" s="362">
        <v>189754</v>
      </c>
      <c r="I503" s="362">
        <v>410050</v>
      </c>
      <c r="J503" s="363">
        <v>535354</v>
      </c>
      <c r="K503" s="363">
        <v>861732</v>
      </c>
      <c r="L503" s="363">
        <v>1112379</v>
      </c>
      <c r="M503" s="363">
        <v>539930</v>
      </c>
      <c r="N503" s="363">
        <v>454959.78399999999</v>
      </c>
      <c r="O503" s="364">
        <v>1064249.365</v>
      </c>
      <c r="P503" s="363">
        <v>716565.74699999997</v>
      </c>
      <c r="Q503" s="364">
        <v>979421.58200000005</v>
      </c>
      <c r="R503" s="364">
        <v>434862.261</v>
      </c>
      <c r="S503" s="364">
        <v>350913.48</v>
      </c>
      <c r="T503" s="364">
        <v>956221.94</v>
      </c>
      <c r="U503" s="363">
        <v>622297.39099999995</v>
      </c>
      <c r="V503" s="363">
        <v>555966.19799999997</v>
      </c>
      <c r="W503" s="363">
        <v>334838.48100000003</v>
      </c>
    </row>
    <row r="504" spans="2:23">
      <c r="B504" s="361" t="s">
        <v>769</v>
      </c>
      <c r="C504" s="363">
        <v>178811</v>
      </c>
      <c r="D504" s="363">
        <v>242730</v>
      </c>
      <c r="E504" s="363">
        <v>785851</v>
      </c>
      <c r="F504" s="363">
        <v>434280</v>
      </c>
      <c r="G504" s="363">
        <v>248979</v>
      </c>
      <c r="H504" s="363">
        <v>299446</v>
      </c>
      <c r="I504" s="363">
        <v>499274</v>
      </c>
      <c r="J504" s="363">
        <v>594857</v>
      </c>
      <c r="K504" s="363">
        <v>946455</v>
      </c>
      <c r="L504" s="363">
        <v>932308</v>
      </c>
      <c r="M504" s="363">
        <v>443576</v>
      </c>
      <c r="N504" s="363">
        <v>1896339.8840000001</v>
      </c>
      <c r="O504" s="364">
        <v>577811.67799999996</v>
      </c>
      <c r="P504" s="363">
        <v>1058672.463</v>
      </c>
      <c r="Q504" s="364">
        <v>1841023.9620000001</v>
      </c>
      <c r="R504" s="364">
        <v>1833090.0430000001</v>
      </c>
      <c r="S504" s="364">
        <v>536134.62300000002</v>
      </c>
      <c r="T504" s="364">
        <v>691537.34600000002</v>
      </c>
      <c r="U504" s="363">
        <v>1521240.56</v>
      </c>
      <c r="V504" s="363">
        <v>987394.08499999996</v>
      </c>
      <c r="W504" s="363">
        <v>1307331.176</v>
      </c>
    </row>
    <row r="505" spans="2:23">
      <c r="B505" s="361" t="s">
        <v>770</v>
      </c>
      <c r="C505" s="363">
        <v>43543</v>
      </c>
      <c r="D505" s="363">
        <v>272032</v>
      </c>
      <c r="E505" s="363">
        <v>324954</v>
      </c>
      <c r="F505" s="363">
        <v>144630</v>
      </c>
      <c r="G505" s="363">
        <v>126556</v>
      </c>
      <c r="H505" s="363">
        <v>384484</v>
      </c>
      <c r="I505" s="363">
        <v>195846</v>
      </c>
      <c r="J505" s="363">
        <v>316512</v>
      </c>
      <c r="K505" s="363">
        <v>679939</v>
      </c>
      <c r="L505" s="363">
        <v>463524</v>
      </c>
      <c r="M505" s="363">
        <v>283012</v>
      </c>
      <c r="N505" s="363">
        <v>453743.30599999998</v>
      </c>
      <c r="O505" s="364">
        <v>615436.52099999995</v>
      </c>
      <c r="P505" s="363">
        <v>404503.26699999999</v>
      </c>
      <c r="Q505" s="364">
        <v>461543.01699999999</v>
      </c>
      <c r="R505" s="364">
        <v>506205.96299999999</v>
      </c>
      <c r="S505" s="364">
        <v>341650.18400000001</v>
      </c>
      <c r="T505" s="364">
        <v>454084.82400000002</v>
      </c>
      <c r="U505" s="363">
        <v>378422.49099999998</v>
      </c>
      <c r="V505" s="363">
        <v>842297.43700000003</v>
      </c>
      <c r="W505" s="363">
        <v>524710.57799999998</v>
      </c>
    </row>
    <row r="506" spans="2:23">
      <c r="B506" s="361" t="s">
        <v>442</v>
      </c>
      <c r="C506" s="363">
        <v>271314</v>
      </c>
      <c r="D506" s="363">
        <v>510568</v>
      </c>
      <c r="E506" s="363">
        <v>616539</v>
      </c>
      <c r="F506" s="363">
        <v>909589</v>
      </c>
      <c r="G506" s="363">
        <v>680993</v>
      </c>
      <c r="H506" s="363">
        <v>414591</v>
      </c>
      <c r="I506" s="363">
        <v>504873</v>
      </c>
      <c r="J506" s="363">
        <v>804288</v>
      </c>
      <c r="K506" s="363">
        <v>1005517</v>
      </c>
      <c r="L506" s="363">
        <v>794690</v>
      </c>
      <c r="M506" s="363">
        <v>815501</v>
      </c>
      <c r="N506" s="363">
        <v>1158818.5349999999</v>
      </c>
      <c r="O506" s="364">
        <v>1663840.801</v>
      </c>
      <c r="P506" s="363">
        <v>3420026.13</v>
      </c>
      <c r="Q506" s="364">
        <v>3212752.7030000002</v>
      </c>
      <c r="R506" s="364">
        <v>1618653.027</v>
      </c>
      <c r="S506" s="364">
        <v>837880.83900000004</v>
      </c>
      <c r="T506" s="364">
        <v>684604.71200000006</v>
      </c>
      <c r="U506" s="363">
        <v>894359.58400000003</v>
      </c>
      <c r="V506" s="363">
        <v>353828.26899999997</v>
      </c>
      <c r="W506" s="363">
        <v>531382.72400000005</v>
      </c>
    </row>
    <row r="507" spans="2:23">
      <c r="B507" s="361" t="s">
        <v>669</v>
      </c>
      <c r="C507" s="362">
        <v>340704</v>
      </c>
      <c r="D507" s="362">
        <v>463947</v>
      </c>
      <c r="E507" s="362">
        <v>844991</v>
      </c>
      <c r="F507" s="362">
        <v>746899</v>
      </c>
      <c r="G507" s="362">
        <v>415627</v>
      </c>
      <c r="H507" s="362">
        <v>349040</v>
      </c>
      <c r="I507" s="362">
        <v>507970</v>
      </c>
      <c r="J507" s="363">
        <v>458460</v>
      </c>
      <c r="K507" s="363">
        <v>322291</v>
      </c>
      <c r="L507" s="363">
        <v>297100</v>
      </c>
      <c r="M507" s="363">
        <v>330878</v>
      </c>
      <c r="N507" s="363">
        <v>315212.88299999997</v>
      </c>
      <c r="O507" s="364">
        <v>383273.05499999999</v>
      </c>
      <c r="P507" s="363">
        <v>352398.44799999997</v>
      </c>
      <c r="Q507" s="364">
        <v>405101.636</v>
      </c>
      <c r="R507" s="364">
        <v>690857.80099999998</v>
      </c>
      <c r="S507" s="364">
        <v>1715913.311</v>
      </c>
      <c r="T507" s="364">
        <v>999696.44099999999</v>
      </c>
      <c r="U507" s="363">
        <v>987609.71200000006</v>
      </c>
      <c r="V507" s="363">
        <v>648577.94400000002</v>
      </c>
      <c r="W507" s="363">
        <v>923514.25100000005</v>
      </c>
    </row>
    <row r="508" spans="2:23">
      <c r="B508" s="361" t="s">
        <v>771</v>
      </c>
      <c r="C508" s="363">
        <v>377224</v>
      </c>
      <c r="D508" s="363">
        <v>286272</v>
      </c>
      <c r="E508" s="363">
        <v>405164</v>
      </c>
      <c r="F508" s="363">
        <v>459186</v>
      </c>
      <c r="G508" s="363">
        <v>251619</v>
      </c>
      <c r="H508" s="363">
        <v>394474</v>
      </c>
      <c r="I508" s="363">
        <v>469392</v>
      </c>
      <c r="J508" s="363">
        <v>328260</v>
      </c>
      <c r="K508" s="363">
        <v>467777</v>
      </c>
      <c r="L508" s="363">
        <v>780315</v>
      </c>
      <c r="M508" s="363">
        <v>494314</v>
      </c>
      <c r="N508" s="363">
        <v>848661.58</v>
      </c>
      <c r="O508" s="364">
        <v>1002987.3810000001</v>
      </c>
      <c r="P508" s="363">
        <v>2121796.7209999999</v>
      </c>
      <c r="Q508" s="364">
        <v>1201332.1569999999</v>
      </c>
      <c r="R508" s="364">
        <v>791224</v>
      </c>
      <c r="S508" s="364">
        <v>841008.42799999996</v>
      </c>
      <c r="T508" s="364">
        <v>645408.64399999997</v>
      </c>
      <c r="U508" s="363">
        <v>720151.80700000003</v>
      </c>
      <c r="V508" s="363">
        <v>963096.02399999998</v>
      </c>
      <c r="W508" s="363">
        <v>830196.56200000003</v>
      </c>
    </row>
    <row r="509" spans="2:23">
      <c r="B509" s="361" t="s">
        <v>772</v>
      </c>
      <c r="C509" s="363">
        <v>495724</v>
      </c>
      <c r="D509" s="363">
        <v>827582</v>
      </c>
      <c r="E509" s="363">
        <v>338038</v>
      </c>
      <c r="F509" s="363">
        <v>2407203</v>
      </c>
      <c r="G509" s="363">
        <v>1644372</v>
      </c>
      <c r="H509" s="363">
        <v>438063</v>
      </c>
      <c r="I509" s="363">
        <v>481364</v>
      </c>
      <c r="J509" s="363">
        <v>620030</v>
      </c>
      <c r="K509" s="363">
        <v>2410701</v>
      </c>
      <c r="L509" s="363">
        <v>1168406</v>
      </c>
      <c r="M509" s="363">
        <v>811626</v>
      </c>
      <c r="N509" s="363">
        <v>499285.44500000001</v>
      </c>
      <c r="O509" s="364">
        <v>322657.81800000003</v>
      </c>
      <c r="P509" s="363">
        <v>434842.17099999997</v>
      </c>
      <c r="Q509" s="364">
        <v>588829.679</v>
      </c>
      <c r="R509" s="364">
        <v>1340154.0630000001</v>
      </c>
      <c r="S509" s="364">
        <v>604046.505</v>
      </c>
      <c r="T509" s="364">
        <v>496332.565</v>
      </c>
      <c r="U509" s="363">
        <v>561536.58799999999</v>
      </c>
      <c r="V509" s="363">
        <v>770751.14099999995</v>
      </c>
      <c r="W509" s="363">
        <v>942125.18200000003</v>
      </c>
    </row>
    <row r="510" spans="2:23">
      <c r="B510" s="361" t="s">
        <v>443</v>
      </c>
      <c r="C510" s="363">
        <v>2254209</v>
      </c>
      <c r="D510" s="363">
        <v>2776558</v>
      </c>
      <c r="E510" s="363">
        <v>1694456</v>
      </c>
      <c r="F510" s="363">
        <v>1239965</v>
      </c>
      <c r="G510" s="363">
        <v>964785</v>
      </c>
      <c r="H510" s="363">
        <v>2221041</v>
      </c>
      <c r="I510" s="363">
        <v>1557954</v>
      </c>
      <c r="J510" s="363">
        <v>1577810</v>
      </c>
      <c r="K510" s="363">
        <v>1902789</v>
      </c>
      <c r="L510" s="363">
        <v>2563756</v>
      </c>
      <c r="M510" s="363">
        <v>3179369</v>
      </c>
      <c r="N510" s="363">
        <v>3142106.62</v>
      </c>
      <c r="O510" s="364">
        <v>4032712.4920000001</v>
      </c>
      <c r="P510" s="363">
        <v>4911574.07</v>
      </c>
      <c r="Q510" s="364">
        <v>4432301.2060000002</v>
      </c>
      <c r="R510" s="364">
        <v>3772419.2990000001</v>
      </c>
      <c r="S510" s="364">
        <v>4874975.5130000003</v>
      </c>
      <c r="T510" s="364">
        <v>3943275.0060000001</v>
      </c>
      <c r="U510" s="363">
        <v>3763185.4180000001</v>
      </c>
      <c r="V510" s="363">
        <v>3450633.1269999999</v>
      </c>
      <c r="W510" s="363">
        <v>3301678.0809999998</v>
      </c>
    </row>
    <row r="511" spans="2:23">
      <c r="B511" s="361" t="s">
        <v>778</v>
      </c>
      <c r="C511" s="363">
        <v>113518</v>
      </c>
      <c r="D511" s="363">
        <v>116817</v>
      </c>
      <c r="E511" s="363">
        <v>231564</v>
      </c>
      <c r="F511" s="363">
        <v>583619</v>
      </c>
      <c r="G511" s="363">
        <v>91107</v>
      </c>
      <c r="H511" s="363">
        <v>292157</v>
      </c>
      <c r="I511" s="363">
        <v>169712</v>
      </c>
      <c r="J511" s="363">
        <v>343316</v>
      </c>
      <c r="K511" s="363">
        <v>416851</v>
      </c>
      <c r="L511" s="363">
        <v>276501</v>
      </c>
      <c r="M511" s="363">
        <v>488456</v>
      </c>
      <c r="N511" s="363">
        <v>682651.99300000002</v>
      </c>
      <c r="O511" s="364">
        <v>431817.29499999998</v>
      </c>
      <c r="P511" s="363">
        <v>132970.38699999999</v>
      </c>
      <c r="Q511" s="364">
        <v>222199.94500000001</v>
      </c>
      <c r="R511" s="364">
        <v>336333.07900000003</v>
      </c>
      <c r="S511" s="364">
        <v>360304.65500000003</v>
      </c>
      <c r="T511" s="364">
        <v>241027.27100000001</v>
      </c>
      <c r="U511" s="363">
        <v>197295.073</v>
      </c>
      <c r="V511" s="363">
        <v>378226.22899999999</v>
      </c>
      <c r="W511" s="363">
        <v>367745.272</v>
      </c>
    </row>
    <row r="512" spans="2:23">
      <c r="B512" s="361" t="s">
        <v>470</v>
      </c>
      <c r="C512" s="363">
        <v>3448789</v>
      </c>
      <c r="D512" s="363">
        <v>4131130</v>
      </c>
      <c r="E512" s="363">
        <v>6291166</v>
      </c>
      <c r="F512" s="363">
        <v>6619197</v>
      </c>
      <c r="G512" s="363">
        <v>3146806</v>
      </c>
      <c r="H512" s="363">
        <v>3284377</v>
      </c>
      <c r="I512" s="363">
        <v>4542725</v>
      </c>
      <c r="J512" s="363">
        <v>2648390</v>
      </c>
      <c r="K512" s="363">
        <v>2980176</v>
      </c>
      <c r="L512" s="363">
        <v>3422893</v>
      </c>
      <c r="M512" s="363">
        <v>2985906</v>
      </c>
      <c r="N512" s="363">
        <v>3336513.15</v>
      </c>
      <c r="O512" s="364">
        <v>3227515.736</v>
      </c>
      <c r="P512" s="363">
        <v>4327918.97</v>
      </c>
      <c r="Q512" s="364">
        <v>5317000.6119999997</v>
      </c>
      <c r="R512" s="364">
        <v>5942035.3339999998</v>
      </c>
      <c r="S512" s="364">
        <v>4899549.7889999999</v>
      </c>
      <c r="T512" s="364">
        <v>5514739.1550000003</v>
      </c>
      <c r="U512" s="363">
        <v>6812388.2750000004</v>
      </c>
      <c r="V512" s="363">
        <v>5177444.9809999997</v>
      </c>
      <c r="W512" s="363">
        <v>6823862.6399999997</v>
      </c>
    </row>
    <row r="513" spans="2:23">
      <c r="B513" s="361" t="s">
        <v>444</v>
      </c>
      <c r="C513" s="363">
        <v>77686</v>
      </c>
      <c r="D513" s="363">
        <v>108444</v>
      </c>
      <c r="E513" s="363">
        <v>83926</v>
      </c>
      <c r="F513" s="363">
        <v>105928</v>
      </c>
      <c r="G513" s="363">
        <v>131272</v>
      </c>
      <c r="H513" s="363">
        <v>186618</v>
      </c>
      <c r="I513" s="363">
        <v>401772</v>
      </c>
      <c r="J513" s="363">
        <v>1202722</v>
      </c>
      <c r="K513" s="363">
        <v>1062883</v>
      </c>
      <c r="L513" s="363">
        <v>775123</v>
      </c>
      <c r="M513" s="363">
        <v>1606156</v>
      </c>
      <c r="N513" s="363">
        <v>465818.76400000002</v>
      </c>
      <c r="O513" s="364">
        <v>543941.71600000001</v>
      </c>
      <c r="P513" s="363">
        <v>547538.951</v>
      </c>
      <c r="Q513" s="364">
        <v>573637.88399999996</v>
      </c>
      <c r="R513" s="364">
        <v>463412.41600000003</v>
      </c>
      <c r="S513" s="364">
        <v>351270.74200000003</v>
      </c>
      <c r="T513" s="364">
        <v>375322.40600000002</v>
      </c>
      <c r="U513" s="363">
        <v>1055156.388</v>
      </c>
      <c r="V513" s="363">
        <v>779177.49</v>
      </c>
      <c r="W513" s="363">
        <v>987671.64399999997</v>
      </c>
    </row>
    <row r="514" spans="2:23">
      <c r="B514" s="361" t="s">
        <v>773</v>
      </c>
      <c r="C514" s="363">
        <v>468904</v>
      </c>
      <c r="D514" s="363">
        <v>1012497</v>
      </c>
      <c r="E514" s="363">
        <v>917250</v>
      </c>
      <c r="F514" s="363">
        <v>1055005</v>
      </c>
      <c r="G514" s="363">
        <v>507236</v>
      </c>
      <c r="H514" s="363">
        <v>1321571</v>
      </c>
      <c r="I514" s="363">
        <v>1473596</v>
      </c>
      <c r="J514" s="363">
        <v>495156</v>
      </c>
      <c r="K514" s="363">
        <v>642832</v>
      </c>
      <c r="L514" s="363">
        <v>699553</v>
      </c>
      <c r="M514" s="363">
        <v>450854</v>
      </c>
      <c r="N514" s="363">
        <v>592688.44299999997</v>
      </c>
      <c r="O514" s="364">
        <v>626355.16299999994</v>
      </c>
      <c r="P514" s="363">
        <v>1402586.085</v>
      </c>
      <c r="Q514" s="364">
        <v>1377301.8130000001</v>
      </c>
      <c r="R514" s="364">
        <v>0</v>
      </c>
      <c r="S514" s="364">
        <v>686551.875</v>
      </c>
      <c r="T514" s="364">
        <v>916497.78700000001</v>
      </c>
      <c r="U514" s="363">
        <v>3038905.639</v>
      </c>
      <c r="V514" s="363">
        <v>1499192.4</v>
      </c>
      <c r="W514" s="363">
        <v>804440.06499999994</v>
      </c>
    </row>
    <row r="515" spans="2:23">
      <c r="B515" s="361" t="s">
        <v>445</v>
      </c>
      <c r="C515" s="363">
        <v>118228</v>
      </c>
      <c r="D515" s="363">
        <v>97878</v>
      </c>
      <c r="E515" s="363">
        <v>203877</v>
      </c>
      <c r="F515" s="363">
        <v>1174634</v>
      </c>
      <c r="G515" s="363">
        <v>187557</v>
      </c>
      <c r="H515" s="363">
        <v>235028</v>
      </c>
      <c r="I515" s="363">
        <v>275113</v>
      </c>
      <c r="J515" s="363">
        <v>492103</v>
      </c>
      <c r="K515" s="363">
        <v>337294</v>
      </c>
      <c r="L515" s="363">
        <v>491806</v>
      </c>
      <c r="M515" s="363">
        <v>262549</v>
      </c>
      <c r="N515" s="363">
        <v>532562.05099999998</v>
      </c>
      <c r="O515" s="364">
        <v>921601.29599999997</v>
      </c>
      <c r="P515" s="363">
        <v>429824.94900000002</v>
      </c>
      <c r="Q515" s="364">
        <v>207834.46599999999</v>
      </c>
      <c r="R515" s="364">
        <v>347111.86700000003</v>
      </c>
      <c r="S515" s="364">
        <v>202640.549</v>
      </c>
      <c r="T515" s="364">
        <v>161700.848</v>
      </c>
      <c r="U515" s="363">
        <v>177355.959</v>
      </c>
      <c r="V515" s="363">
        <v>100813.40300000001</v>
      </c>
      <c r="W515" s="363">
        <v>526839.47600000002</v>
      </c>
    </row>
    <row r="516" spans="2:23">
      <c r="B516" s="361" t="s">
        <v>446</v>
      </c>
      <c r="C516" s="363">
        <v>504809</v>
      </c>
      <c r="D516" s="363">
        <v>814130</v>
      </c>
      <c r="E516" s="363">
        <v>238079</v>
      </c>
      <c r="F516" s="363">
        <v>203557</v>
      </c>
      <c r="G516" s="363">
        <v>320345</v>
      </c>
      <c r="H516" s="363">
        <v>539735</v>
      </c>
      <c r="I516" s="363">
        <v>342087</v>
      </c>
      <c r="J516" s="363">
        <v>634217</v>
      </c>
      <c r="K516" s="363">
        <v>765844</v>
      </c>
      <c r="L516" s="363">
        <v>659611</v>
      </c>
      <c r="M516" s="363">
        <v>437844</v>
      </c>
      <c r="N516" s="363">
        <v>815115.326</v>
      </c>
      <c r="O516" s="364">
        <v>507371.495</v>
      </c>
      <c r="P516" s="363">
        <v>621230.06599999999</v>
      </c>
      <c r="Q516" s="364">
        <v>1071582.442</v>
      </c>
      <c r="R516" s="364">
        <v>1066482.7919999999</v>
      </c>
      <c r="S516" s="364">
        <v>639998.38300000003</v>
      </c>
      <c r="T516" s="364">
        <v>781369.777</v>
      </c>
      <c r="U516" s="363">
        <v>609780.06700000004</v>
      </c>
      <c r="V516" s="363">
        <v>924963.70600000001</v>
      </c>
      <c r="W516" s="363">
        <v>1204517.4410000001</v>
      </c>
    </row>
    <row r="517" spans="2:23">
      <c r="B517" s="361" t="s">
        <v>775</v>
      </c>
      <c r="C517" s="362">
        <v>119584</v>
      </c>
      <c r="D517" s="362">
        <v>89140</v>
      </c>
      <c r="E517" s="362">
        <v>126962</v>
      </c>
      <c r="F517" s="362">
        <v>109200</v>
      </c>
      <c r="G517" s="362">
        <v>84788</v>
      </c>
      <c r="H517" s="362">
        <v>85690</v>
      </c>
      <c r="I517" s="362">
        <v>145495</v>
      </c>
      <c r="J517" s="363">
        <v>200793</v>
      </c>
      <c r="K517" s="363">
        <v>365580</v>
      </c>
      <c r="L517" s="363">
        <v>396495</v>
      </c>
      <c r="M517" s="363">
        <v>133979</v>
      </c>
      <c r="N517" s="363">
        <v>719712.58799999999</v>
      </c>
      <c r="O517" s="364">
        <v>391307.359</v>
      </c>
      <c r="P517" s="363">
        <v>330508.02100000001</v>
      </c>
      <c r="Q517" s="364">
        <v>392222.75199999998</v>
      </c>
      <c r="R517" s="364">
        <v>383860.59700000001</v>
      </c>
      <c r="S517" s="364">
        <v>361073.701</v>
      </c>
      <c r="T517" s="364">
        <v>307842.16200000001</v>
      </c>
      <c r="U517" s="363">
        <v>641015.58700000006</v>
      </c>
      <c r="V517" s="363">
        <v>626791.33700000006</v>
      </c>
      <c r="W517" s="363">
        <v>419056.68300000002</v>
      </c>
    </row>
    <row r="518" spans="2:23">
      <c r="B518" s="361" t="s">
        <v>670</v>
      </c>
      <c r="C518" s="363">
        <v>151460</v>
      </c>
      <c r="D518" s="363">
        <v>122125</v>
      </c>
      <c r="E518" s="363">
        <v>201884</v>
      </c>
      <c r="F518" s="363">
        <v>378100</v>
      </c>
      <c r="G518" s="363">
        <v>461012</v>
      </c>
      <c r="H518" s="363">
        <v>975651</v>
      </c>
      <c r="I518" s="363">
        <v>1172088</v>
      </c>
      <c r="J518" s="363">
        <v>496125</v>
      </c>
      <c r="K518" s="363">
        <v>428759</v>
      </c>
      <c r="L518" s="363">
        <v>901269</v>
      </c>
      <c r="M518" s="363">
        <v>303037</v>
      </c>
      <c r="N518" s="363">
        <v>461490.69</v>
      </c>
      <c r="O518" s="364">
        <v>557903.23800000001</v>
      </c>
      <c r="P518" s="363">
        <v>886374.54500000004</v>
      </c>
      <c r="Q518" s="364">
        <v>375738.527</v>
      </c>
      <c r="R518" s="364">
        <v>417764.87099999998</v>
      </c>
      <c r="S518" s="364">
        <v>585256.69499999995</v>
      </c>
      <c r="T518" s="364">
        <v>620728.18099999998</v>
      </c>
      <c r="U518" s="363">
        <v>469342.32299999997</v>
      </c>
      <c r="V518" s="363">
        <v>283013.44699999999</v>
      </c>
      <c r="W518" s="363">
        <v>376012.70699999999</v>
      </c>
    </row>
    <row r="519" spans="2:23">
      <c r="B519" s="361" t="s">
        <v>447</v>
      </c>
      <c r="C519" s="363">
        <v>282351</v>
      </c>
      <c r="D519" s="363">
        <v>356548</v>
      </c>
      <c r="E519" s="363">
        <v>371102</v>
      </c>
      <c r="F519" s="363">
        <v>466697</v>
      </c>
      <c r="G519" s="363">
        <v>417383</v>
      </c>
      <c r="H519" s="363">
        <v>744749</v>
      </c>
      <c r="I519" s="363">
        <v>412613</v>
      </c>
      <c r="J519" s="363">
        <v>257154</v>
      </c>
      <c r="K519" s="363">
        <v>119588</v>
      </c>
      <c r="L519" s="363">
        <v>144444</v>
      </c>
      <c r="M519" s="363">
        <v>190852</v>
      </c>
      <c r="N519" s="363">
        <v>902667.01599999995</v>
      </c>
      <c r="O519" s="364">
        <v>765481.89199999999</v>
      </c>
      <c r="P519" s="363">
        <v>631087.94200000004</v>
      </c>
      <c r="Q519" s="364">
        <v>793553.07400000002</v>
      </c>
      <c r="R519" s="364">
        <v>1170807.7649999999</v>
      </c>
      <c r="S519" s="364">
        <v>605052.77599999995</v>
      </c>
      <c r="T519" s="364">
        <v>527377.94999999995</v>
      </c>
      <c r="U519" s="363">
        <v>722177.451</v>
      </c>
      <c r="V519" s="363">
        <v>297066.75799999997</v>
      </c>
      <c r="W519" s="363">
        <v>483476.27500000002</v>
      </c>
    </row>
    <row r="520" spans="2:23">
      <c r="B520" s="361" t="s">
        <v>774</v>
      </c>
      <c r="C520" s="363">
        <v>151806</v>
      </c>
      <c r="D520" s="363">
        <v>166234</v>
      </c>
      <c r="E520" s="363">
        <v>256581</v>
      </c>
      <c r="F520" s="363">
        <v>239064</v>
      </c>
      <c r="G520" s="363">
        <v>205288</v>
      </c>
      <c r="H520" s="363">
        <v>377631</v>
      </c>
      <c r="I520" s="363">
        <v>336162</v>
      </c>
      <c r="J520" s="363">
        <v>659064</v>
      </c>
      <c r="K520" s="363">
        <v>963494</v>
      </c>
      <c r="L520" s="363">
        <v>917433</v>
      </c>
      <c r="M520" s="363">
        <v>374007</v>
      </c>
      <c r="N520" s="363">
        <v>891050.53</v>
      </c>
      <c r="O520" s="364">
        <v>774037.402</v>
      </c>
      <c r="P520" s="363">
        <v>421478.50400000002</v>
      </c>
      <c r="Q520" s="364">
        <v>739626.68900000001</v>
      </c>
      <c r="R520" s="364">
        <v>718220.03099999996</v>
      </c>
      <c r="S520" s="364">
        <v>346537.78</v>
      </c>
      <c r="T520" s="364">
        <v>186253.49900000001</v>
      </c>
      <c r="U520" s="363">
        <v>423398.973</v>
      </c>
      <c r="V520" s="363">
        <v>510456.10399999999</v>
      </c>
      <c r="W520" s="363">
        <v>621664.77899999998</v>
      </c>
    </row>
    <row r="521" spans="2:23">
      <c r="B521" s="361" t="s">
        <v>448</v>
      </c>
      <c r="C521" s="362">
        <v>214973</v>
      </c>
      <c r="D521" s="362">
        <v>366216</v>
      </c>
      <c r="E521" s="362">
        <v>461054</v>
      </c>
      <c r="F521" s="362">
        <v>249697</v>
      </c>
      <c r="G521" s="362">
        <v>264105</v>
      </c>
      <c r="H521" s="362">
        <v>209007</v>
      </c>
      <c r="I521" s="362">
        <v>383015</v>
      </c>
      <c r="J521" s="363">
        <v>306661</v>
      </c>
      <c r="K521" s="363">
        <v>865676</v>
      </c>
      <c r="L521" s="363">
        <v>832146</v>
      </c>
      <c r="M521" s="363">
        <v>561552</v>
      </c>
      <c r="N521" s="363">
        <v>860728.69099999999</v>
      </c>
      <c r="O521" s="364">
        <v>482817.77</v>
      </c>
      <c r="P521" s="363">
        <v>142799.09099999999</v>
      </c>
      <c r="Q521" s="364">
        <v>527378.72900000005</v>
      </c>
      <c r="R521" s="364">
        <v>500580.97</v>
      </c>
      <c r="S521" s="364">
        <v>184043.408</v>
      </c>
      <c r="T521" s="364">
        <v>362404.77</v>
      </c>
      <c r="U521" s="363">
        <v>230007.36300000001</v>
      </c>
      <c r="V521" s="363">
        <v>458857.61200000002</v>
      </c>
      <c r="W521" s="363">
        <v>340452.16700000002</v>
      </c>
    </row>
    <row r="522" spans="2:23">
      <c r="B522" s="361" t="s">
        <v>672</v>
      </c>
      <c r="C522" s="363">
        <v>211998</v>
      </c>
      <c r="D522" s="363">
        <v>138804</v>
      </c>
      <c r="E522" s="363">
        <v>86960</v>
      </c>
      <c r="F522" s="363">
        <v>137039</v>
      </c>
      <c r="G522" s="363">
        <v>89236</v>
      </c>
      <c r="H522" s="363">
        <v>122161</v>
      </c>
      <c r="I522" s="363">
        <v>104280</v>
      </c>
      <c r="J522" s="363">
        <v>331340</v>
      </c>
      <c r="K522" s="363">
        <v>466684</v>
      </c>
      <c r="L522" s="363">
        <v>622466</v>
      </c>
      <c r="M522" s="363">
        <v>1051163</v>
      </c>
      <c r="N522" s="363">
        <v>942080.20200000005</v>
      </c>
      <c r="O522" s="364">
        <v>688350.4</v>
      </c>
      <c r="P522" s="363">
        <v>424301.74699999997</v>
      </c>
      <c r="Q522" s="364">
        <v>606229.66899999999</v>
      </c>
      <c r="R522" s="364">
        <v>662552.09900000005</v>
      </c>
      <c r="S522" s="364">
        <v>346819.36599999998</v>
      </c>
      <c r="T522" s="363">
        <v>411176.228</v>
      </c>
      <c r="U522" s="363">
        <v>410033.82500000001</v>
      </c>
      <c r="V522" s="363">
        <v>924335.027</v>
      </c>
      <c r="W522" s="363">
        <v>559777.69200000004</v>
      </c>
    </row>
    <row r="523" spans="2:23">
      <c r="B523" s="361" t="s">
        <v>776</v>
      </c>
      <c r="C523" s="363">
        <v>192269</v>
      </c>
      <c r="D523" s="363">
        <v>176333</v>
      </c>
      <c r="E523" s="363">
        <v>331929</v>
      </c>
      <c r="F523" s="363">
        <v>378208</v>
      </c>
      <c r="G523" s="363">
        <v>228139</v>
      </c>
      <c r="H523" s="363">
        <v>227234</v>
      </c>
      <c r="I523" s="363">
        <v>259633</v>
      </c>
      <c r="J523" s="363">
        <v>192679</v>
      </c>
      <c r="K523" s="363">
        <v>155776</v>
      </c>
      <c r="L523" s="363">
        <v>227298</v>
      </c>
      <c r="M523" s="363">
        <v>162161</v>
      </c>
      <c r="N523" s="363">
        <v>334280.87699999998</v>
      </c>
      <c r="O523" s="364">
        <v>261932.16</v>
      </c>
      <c r="P523" s="363">
        <v>487248.967</v>
      </c>
      <c r="Q523" s="364">
        <v>850005.52500000002</v>
      </c>
      <c r="R523" s="364">
        <v>768160.65599999996</v>
      </c>
      <c r="S523" s="364">
        <v>1495422.4380000001</v>
      </c>
      <c r="T523" s="363">
        <v>942570.57</v>
      </c>
      <c r="U523" s="363">
        <v>386139.033</v>
      </c>
      <c r="V523" s="363">
        <v>623219.36300000001</v>
      </c>
      <c r="W523" s="363">
        <v>720464.96499999997</v>
      </c>
    </row>
    <row r="524" spans="2:23">
      <c r="B524" s="361" t="s">
        <v>777</v>
      </c>
      <c r="C524" s="363">
        <v>241321</v>
      </c>
      <c r="D524" s="363">
        <v>143358</v>
      </c>
      <c r="E524" s="363">
        <v>71554</v>
      </c>
      <c r="F524" s="363">
        <v>60402</v>
      </c>
      <c r="G524" s="363">
        <v>61510</v>
      </c>
      <c r="H524" s="363">
        <v>71694</v>
      </c>
      <c r="I524" s="363">
        <v>94536</v>
      </c>
      <c r="J524" s="363">
        <v>37063</v>
      </c>
      <c r="K524" s="363">
        <v>3885</v>
      </c>
      <c r="L524" s="363">
        <v>21714</v>
      </c>
      <c r="M524" s="363">
        <v>57443</v>
      </c>
      <c r="N524" s="363">
        <v>160056.04</v>
      </c>
      <c r="O524" s="364">
        <v>101906.37699999999</v>
      </c>
      <c r="P524" s="363">
        <v>54197.398999999998</v>
      </c>
      <c r="Q524" s="364">
        <v>89942.648000000001</v>
      </c>
      <c r="R524" s="364">
        <v>309024.02</v>
      </c>
      <c r="S524" s="364">
        <v>70971.831000000006</v>
      </c>
      <c r="T524" s="363">
        <v>120535.11</v>
      </c>
      <c r="U524" s="363">
        <v>141743.905</v>
      </c>
      <c r="V524" s="363">
        <v>130241.344</v>
      </c>
      <c r="W524" s="363">
        <v>244953.32</v>
      </c>
    </row>
    <row r="525" spans="2:23">
      <c r="B525" s="361"/>
      <c r="C525" s="362"/>
      <c r="D525" s="362"/>
      <c r="E525" s="362"/>
      <c r="F525" s="362"/>
      <c r="G525" s="362"/>
      <c r="H525" s="362"/>
      <c r="I525" s="362"/>
      <c r="J525" s="363"/>
      <c r="K525" s="363"/>
      <c r="L525" s="363"/>
      <c r="M525" s="363"/>
      <c r="N525" s="363"/>
      <c r="O525" s="364"/>
      <c r="P525" s="363"/>
      <c r="Q525" s="468"/>
      <c r="R525" s="364"/>
      <c r="S525" s="364"/>
      <c r="T525" s="363"/>
    </row>
    <row r="526" spans="2:23">
      <c r="B526" s="368" t="s">
        <v>3</v>
      </c>
      <c r="C526" s="369">
        <f t="shared" ref="C526:N526" si="37">SUM(C495:C524)</f>
        <v>13870419</v>
      </c>
      <c r="D526" s="369">
        <f t="shared" si="37"/>
        <v>17234098</v>
      </c>
      <c r="E526" s="369">
        <f t="shared" si="37"/>
        <v>19831431</v>
      </c>
      <c r="F526" s="369">
        <f t="shared" si="37"/>
        <v>22243113</v>
      </c>
      <c r="G526" s="369">
        <f t="shared" si="37"/>
        <v>13695381</v>
      </c>
      <c r="H526" s="369">
        <f t="shared" si="37"/>
        <v>16975825</v>
      </c>
      <c r="I526" s="369">
        <f t="shared" si="37"/>
        <v>19397568</v>
      </c>
      <c r="J526" s="369">
        <f t="shared" si="37"/>
        <v>19023579</v>
      </c>
      <c r="K526" s="369">
        <f t="shared" si="37"/>
        <v>24495792</v>
      </c>
      <c r="L526" s="369">
        <f t="shared" si="37"/>
        <v>25472487</v>
      </c>
      <c r="M526" s="369">
        <f t="shared" si="37"/>
        <v>21189679</v>
      </c>
      <c r="N526" s="369">
        <f t="shared" si="37"/>
        <v>26751398.574999999</v>
      </c>
      <c r="O526" s="369">
        <f t="shared" ref="O526:U526" si="38">SUM(O495:O524)</f>
        <v>25341635.800999999</v>
      </c>
      <c r="P526" s="485">
        <f t="shared" si="38"/>
        <v>30978655.778000005</v>
      </c>
      <c r="Q526" s="369">
        <f>SUM(Q495:Q524)</f>
        <v>33669250.600999996</v>
      </c>
      <c r="R526" s="486">
        <f t="shared" si="38"/>
        <v>33121797.148999993</v>
      </c>
      <c r="S526" s="369">
        <f t="shared" si="38"/>
        <v>28795392.843000006</v>
      </c>
      <c r="T526" s="369">
        <f t="shared" si="38"/>
        <v>26954018.132999998</v>
      </c>
      <c r="U526" s="369">
        <f t="shared" si="38"/>
        <v>32685592.562000006</v>
      </c>
      <c r="V526" s="369">
        <f t="shared" ref="V526:W526" si="39">SUM(V495:V524)</f>
        <v>28612052.773000002</v>
      </c>
      <c r="W526" s="376">
        <f t="shared" si="39"/>
        <v>33178362.334999997</v>
      </c>
    </row>
    <row r="527" spans="2:23">
      <c r="B527" s="213" t="s">
        <v>686</v>
      </c>
      <c r="Q527" s="378"/>
    </row>
    <row r="528" spans="2:23">
      <c r="B528" s="225" t="s">
        <v>779</v>
      </c>
      <c r="Q528" s="378"/>
    </row>
    <row r="529" spans="2:23">
      <c r="B529" s="225" t="s">
        <v>780</v>
      </c>
      <c r="Q529" s="378"/>
    </row>
    <row r="530" spans="2:23">
      <c r="B530" s="225" t="s">
        <v>781</v>
      </c>
      <c r="Q530" s="378"/>
    </row>
    <row r="531" spans="2:23">
      <c r="Q531" s="378"/>
    </row>
    <row r="532" spans="2:23">
      <c r="Q532" s="378"/>
    </row>
    <row r="533" spans="2:23">
      <c r="Q533" s="378"/>
    </row>
    <row r="534" spans="2:23">
      <c r="B534" s="212" t="s">
        <v>80</v>
      </c>
      <c r="C534" s="212"/>
      <c r="D534" s="217"/>
      <c r="E534" s="217"/>
      <c r="F534" s="217"/>
      <c r="G534" s="217"/>
      <c r="H534" s="217"/>
      <c r="I534" s="217"/>
      <c r="J534" s="249"/>
      <c r="K534" s="249"/>
      <c r="Q534" s="378"/>
    </row>
    <row r="535" spans="2:23">
      <c r="B535" s="296" t="s">
        <v>218</v>
      </c>
      <c r="C535" s="296"/>
      <c r="D535" s="277"/>
      <c r="E535" s="277"/>
      <c r="F535" s="217"/>
      <c r="G535" s="217"/>
      <c r="H535" s="217"/>
      <c r="I535" s="217"/>
      <c r="J535" s="249"/>
      <c r="K535" s="249"/>
      <c r="Q535" s="378"/>
    </row>
    <row r="536" spans="2:23">
      <c r="B536" s="371" t="s">
        <v>230</v>
      </c>
      <c r="C536" s="371"/>
      <c r="D536" s="372"/>
      <c r="E536" s="370"/>
      <c r="F536" s="217"/>
      <c r="G536" s="217"/>
      <c r="H536" s="217"/>
      <c r="I536" s="217"/>
      <c r="J536" s="249"/>
      <c r="K536" s="249"/>
      <c r="Q536" s="378"/>
    </row>
    <row r="537" spans="2:23">
      <c r="B537" s="211" t="s">
        <v>2</v>
      </c>
      <c r="C537" s="211"/>
      <c r="D537" s="217"/>
      <c r="E537" s="217"/>
      <c r="F537" s="217"/>
      <c r="G537" s="217"/>
      <c r="H537" s="217"/>
      <c r="I537" s="217"/>
      <c r="J537" s="249"/>
      <c r="K537" s="249"/>
      <c r="M537" s="249"/>
      <c r="N537" s="252"/>
      <c r="O537" s="433" t="s">
        <v>185</v>
      </c>
      <c r="P537" s="252"/>
      <c r="Q537" s="378"/>
    </row>
    <row r="538" spans="2:23">
      <c r="B538" s="211"/>
      <c r="C538" s="211"/>
      <c r="D538" s="217"/>
      <c r="E538" s="217"/>
      <c r="F538" s="217"/>
      <c r="G538" s="217"/>
      <c r="H538" s="217"/>
      <c r="I538" s="217"/>
      <c r="J538" s="249"/>
      <c r="K538" s="249"/>
      <c r="Q538" s="378"/>
    </row>
    <row r="539" spans="2:23">
      <c r="B539" s="366" t="s">
        <v>217</v>
      </c>
      <c r="C539" s="367">
        <v>2001</v>
      </c>
      <c r="D539" s="367">
        <v>2002</v>
      </c>
      <c r="E539" s="367">
        <v>2003</v>
      </c>
      <c r="F539" s="367">
        <v>2004</v>
      </c>
      <c r="G539" s="367">
        <v>2005</v>
      </c>
      <c r="H539" s="367">
        <v>2006</v>
      </c>
      <c r="I539" s="367">
        <v>2007</v>
      </c>
      <c r="J539" s="367">
        <v>2008</v>
      </c>
      <c r="K539" s="367">
        <v>2009</v>
      </c>
      <c r="L539" s="367">
        <v>2010</v>
      </c>
      <c r="M539" s="367">
        <v>2011</v>
      </c>
      <c r="N539" s="367">
        <v>2012</v>
      </c>
      <c r="O539" s="367">
        <v>2013</v>
      </c>
      <c r="P539" s="483">
        <v>2014</v>
      </c>
      <c r="Q539" s="483">
        <v>2015</v>
      </c>
      <c r="R539" s="367">
        <v>2016</v>
      </c>
      <c r="S539" s="367">
        <v>2017</v>
      </c>
      <c r="T539" s="367">
        <v>2018</v>
      </c>
      <c r="U539" s="367">
        <v>2019</v>
      </c>
      <c r="V539" s="367">
        <v>2020</v>
      </c>
      <c r="W539" s="375">
        <v>2021</v>
      </c>
    </row>
    <row r="540" spans="2:23">
      <c r="B540" s="361" t="s">
        <v>627</v>
      </c>
      <c r="C540" s="362">
        <v>1262645</v>
      </c>
      <c r="D540" s="362">
        <v>1286480</v>
      </c>
      <c r="E540" s="362">
        <v>1251444</v>
      </c>
      <c r="F540" s="362">
        <v>868592</v>
      </c>
      <c r="G540" s="362">
        <v>424162</v>
      </c>
      <c r="H540" s="362">
        <v>430390</v>
      </c>
      <c r="I540" s="362">
        <v>805280</v>
      </c>
      <c r="J540" s="363">
        <v>1144312</v>
      </c>
      <c r="K540" s="363">
        <v>854473</v>
      </c>
      <c r="L540" s="363">
        <v>1027223</v>
      </c>
      <c r="M540" s="363">
        <v>771690</v>
      </c>
      <c r="N540" s="363">
        <v>937298.99899999995</v>
      </c>
      <c r="O540" s="364">
        <v>2170283.9190000002</v>
      </c>
      <c r="P540" s="363">
        <v>1227016.524</v>
      </c>
      <c r="Q540" s="484">
        <v>1648556.345</v>
      </c>
      <c r="R540" s="364">
        <v>1453964.9709999999</v>
      </c>
      <c r="S540" s="364">
        <v>1243884.4779999999</v>
      </c>
      <c r="T540" s="363">
        <v>1081342.825</v>
      </c>
      <c r="U540" s="363">
        <v>1262722.0430000001</v>
      </c>
      <c r="V540" s="363">
        <v>1409682.4779999999</v>
      </c>
      <c r="W540" s="363">
        <v>1230540.7609999999</v>
      </c>
    </row>
    <row r="541" spans="2:23">
      <c r="B541" s="361" t="s">
        <v>449</v>
      </c>
      <c r="C541" s="363">
        <v>152934</v>
      </c>
      <c r="D541" s="363">
        <v>130666</v>
      </c>
      <c r="E541" s="363">
        <v>82854</v>
      </c>
      <c r="F541" s="363">
        <v>87863</v>
      </c>
      <c r="G541" s="363">
        <v>101443</v>
      </c>
      <c r="H541" s="363">
        <v>235985</v>
      </c>
      <c r="I541" s="363">
        <v>294108</v>
      </c>
      <c r="J541" s="363">
        <v>212842</v>
      </c>
      <c r="K541" s="363">
        <v>540938</v>
      </c>
      <c r="L541" s="363">
        <v>747390</v>
      </c>
      <c r="M541" s="363">
        <v>256519</v>
      </c>
      <c r="N541" s="363">
        <v>279291.05699999997</v>
      </c>
      <c r="O541" s="364">
        <v>286555.02500000002</v>
      </c>
      <c r="P541" s="363">
        <v>381124.52500000002</v>
      </c>
      <c r="Q541" s="364">
        <v>460280.23800000001</v>
      </c>
      <c r="R541" s="364">
        <v>572694.36600000004</v>
      </c>
      <c r="S541" s="364">
        <v>831985.94499999995</v>
      </c>
      <c r="T541" s="363">
        <v>1374287.0519999999</v>
      </c>
      <c r="U541" s="363">
        <v>568032.71699999995</v>
      </c>
      <c r="V541" s="363">
        <v>1049314.669</v>
      </c>
      <c r="W541" s="363">
        <v>1205911.7409999999</v>
      </c>
    </row>
    <row r="542" spans="2:23">
      <c r="B542" s="361" t="s">
        <v>450</v>
      </c>
      <c r="C542" s="363">
        <v>182186</v>
      </c>
      <c r="D542" s="363">
        <v>132138</v>
      </c>
      <c r="E542" s="363">
        <v>261699</v>
      </c>
      <c r="F542" s="363">
        <v>126081</v>
      </c>
      <c r="G542" s="363">
        <v>203723</v>
      </c>
      <c r="H542" s="363">
        <v>1804007</v>
      </c>
      <c r="I542" s="363">
        <v>838353</v>
      </c>
      <c r="J542" s="363">
        <v>551406</v>
      </c>
      <c r="K542" s="363">
        <v>249658</v>
      </c>
      <c r="L542" s="363">
        <v>909324</v>
      </c>
      <c r="M542" s="363">
        <v>565394</v>
      </c>
      <c r="N542" s="363">
        <v>530395.31900000002</v>
      </c>
      <c r="O542" s="364">
        <v>699157.11100000003</v>
      </c>
      <c r="P542" s="363">
        <v>469197.51799999998</v>
      </c>
      <c r="Q542" s="364">
        <v>902724.32400000002</v>
      </c>
      <c r="R542" s="364">
        <v>745292.36100000003</v>
      </c>
      <c r="S542" s="364">
        <v>636964.01500000001</v>
      </c>
      <c r="T542" s="363">
        <v>919315.00899999996</v>
      </c>
      <c r="U542" s="363">
        <v>673953.87</v>
      </c>
      <c r="V542" s="363">
        <v>567883.65</v>
      </c>
      <c r="W542" s="363">
        <v>1135213.0220000001</v>
      </c>
    </row>
    <row r="543" spans="2:23">
      <c r="B543" s="361" t="s">
        <v>673</v>
      </c>
      <c r="C543" s="363">
        <v>134438</v>
      </c>
      <c r="D543" s="363">
        <v>142480</v>
      </c>
      <c r="E543" s="363">
        <v>161400</v>
      </c>
      <c r="F543" s="363">
        <v>235478</v>
      </c>
      <c r="G543" s="363">
        <v>188478</v>
      </c>
      <c r="H543" s="363">
        <v>191327</v>
      </c>
      <c r="I543" s="363">
        <v>216619</v>
      </c>
      <c r="J543" s="363">
        <v>109588</v>
      </c>
      <c r="K543" s="363">
        <v>104453</v>
      </c>
      <c r="L543" s="363">
        <v>345622</v>
      </c>
      <c r="M543" s="363">
        <v>529833</v>
      </c>
      <c r="N543" s="363">
        <v>804761.304</v>
      </c>
      <c r="O543" s="364">
        <v>681337.68500000006</v>
      </c>
      <c r="P543" s="363">
        <v>503621.97700000001</v>
      </c>
      <c r="Q543" s="364">
        <v>349642.42700000003</v>
      </c>
      <c r="R543" s="364">
        <v>365251.261</v>
      </c>
      <c r="S543" s="364">
        <v>305125.35200000001</v>
      </c>
      <c r="T543" s="363">
        <v>474597.435</v>
      </c>
      <c r="U543" s="363">
        <v>614277.51300000004</v>
      </c>
      <c r="V543" s="363">
        <v>662696.70299999998</v>
      </c>
      <c r="W543" s="363">
        <v>695322.495</v>
      </c>
    </row>
    <row r="544" spans="2:23">
      <c r="B544" s="361" t="s">
        <v>451</v>
      </c>
      <c r="C544" s="362">
        <v>929931</v>
      </c>
      <c r="D544" s="362">
        <v>1519332</v>
      </c>
      <c r="E544" s="362">
        <v>997390</v>
      </c>
      <c r="F544" s="362">
        <v>726890</v>
      </c>
      <c r="G544" s="362">
        <v>553960</v>
      </c>
      <c r="H544" s="362">
        <v>782808</v>
      </c>
      <c r="I544" s="362">
        <v>1928284</v>
      </c>
      <c r="J544" s="363">
        <v>1481520</v>
      </c>
      <c r="K544" s="363">
        <v>1583353</v>
      </c>
      <c r="L544" s="363">
        <v>1286552</v>
      </c>
      <c r="M544" s="363">
        <v>1142190</v>
      </c>
      <c r="N544" s="363">
        <v>1645172.405</v>
      </c>
      <c r="O544" s="364">
        <v>1341981.1629999999</v>
      </c>
      <c r="P544" s="363">
        <v>2503163.0980000002</v>
      </c>
      <c r="Q544" s="364">
        <v>973019.44</v>
      </c>
      <c r="R544" s="364">
        <v>2070698.415</v>
      </c>
      <c r="S544" s="364">
        <v>1380077.9580000001</v>
      </c>
      <c r="T544" s="363">
        <v>1597357.648</v>
      </c>
      <c r="U544" s="363">
        <v>1151297.611</v>
      </c>
      <c r="V544" s="363">
        <v>1505735.9210000001</v>
      </c>
      <c r="W544" s="363">
        <v>1471809.091</v>
      </c>
    </row>
    <row r="545" spans="2:23">
      <c r="B545" s="361" t="s">
        <v>518</v>
      </c>
      <c r="C545" s="362">
        <v>63915</v>
      </c>
      <c r="D545" s="362">
        <v>38635</v>
      </c>
      <c r="E545" s="362">
        <v>26785</v>
      </c>
      <c r="F545" s="362">
        <v>49699</v>
      </c>
      <c r="G545" s="362">
        <v>20415</v>
      </c>
      <c r="H545" s="362">
        <v>21654</v>
      </c>
      <c r="I545" s="362">
        <v>56933</v>
      </c>
      <c r="J545" s="363">
        <v>44662</v>
      </c>
      <c r="K545" s="363">
        <v>19185</v>
      </c>
      <c r="L545" s="363">
        <v>16531</v>
      </c>
      <c r="M545" s="363">
        <v>123583</v>
      </c>
      <c r="N545" s="363">
        <v>166226.09899999999</v>
      </c>
      <c r="O545" s="364">
        <v>434860.50599999999</v>
      </c>
      <c r="P545" s="363">
        <v>346520.26799999998</v>
      </c>
      <c r="Q545" s="364">
        <v>248179.46599999999</v>
      </c>
      <c r="R545" s="364">
        <v>190845.51199999999</v>
      </c>
      <c r="S545" s="364">
        <v>263274.495</v>
      </c>
      <c r="T545" s="363">
        <v>121871.26</v>
      </c>
      <c r="U545" s="363">
        <v>169420.71400000001</v>
      </c>
      <c r="V545" s="363">
        <v>212753.87899999999</v>
      </c>
      <c r="W545" s="363">
        <v>90668.75</v>
      </c>
    </row>
    <row r="546" spans="2:23">
      <c r="B546" s="361" t="s">
        <v>782</v>
      </c>
      <c r="C546" s="363">
        <v>56207</v>
      </c>
      <c r="D546" s="363">
        <v>55530</v>
      </c>
      <c r="E546" s="363">
        <v>62893</v>
      </c>
      <c r="F546" s="363">
        <v>95289</v>
      </c>
      <c r="G546" s="363">
        <v>81776</v>
      </c>
      <c r="H546" s="363">
        <v>87272</v>
      </c>
      <c r="I546" s="363">
        <v>110128</v>
      </c>
      <c r="J546" s="363">
        <v>280959</v>
      </c>
      <c r="K546" s="363">
        <v>207243</v>
      </c>
      <c r="L546" s="363">
        <v>257560</v>
      </c>
      <c r="M546" s="363">
        <v>365381</v>
      </c>
      <c r="N546" s="363">
        <v>514860.34600000002</v>
      </c>
      <c r="O546" s="364">
        <v>173695.016</v>
      </c>
      <c r="P546" s="363">
        <v>523641.033</v>
      </c>
      <c r="Q546" s="364">
        <v>247642.761</v>
      </c>
      <c r="R546" s="364">
        <v>0</v>
      </c>
      <c r="S546" s="364">
        <v>0</v>
      </c>
      <c r="T546" s="364">
        <v>0</v>
      </c>
      <c r="U546" s="364">
        <v>118199.05899999999</v>
      </c>
      <c r="V546" s="364">
        <v>173040.459</v>
      </c>
      <c r="W546" s="364">
        <v>273879.68599999999</v>
      </c>
    </row>
    <row r="547" spans="2:23">
      <c r="B547" s="361" t="s">
        <v>12</v>
      </c>
      <c r="C547" s="363">
        <v>85767</v>
      </c>
      <c r="D547" s="363">
        <v>86971</v>
      </c>
      <c r="E547" s="363">
        <v>142791</v>
      </c>
      <c r="F547" s="363">
        <v>164649</v>
      </c>
      <c r="G547" s="363">
        <v>158066</v>
      </c>
      <c r="H547" s="363">
        <v>194754</v>
      </c>
      <c r="I547" s="363">
        <v>221215</v>
      </c>
      <c r="J547" s="363">
        <v>338100</v>
      </c>
      <c r="K547" s="363">
        <v>343130</v>
      </c>
      <c r="L547" s="363">
        <v>395334</v>
      </c>
      <c r="M547" s="363">
        <v>573889</v>
      </c>
      <c r="N547" s="363">
        <v>807200.18900000001</v>
      </c>
      <c r="O547" s="364">
        <v>594536.22600000002</v>
      </c>
      <c r="P547" s="363">
        <v>469765.92599999998</v>
      </c>
      <c r="Q547" s="364">
        <v>405543.71100000001</v>
      </c>
      <c r="R547" s="364">
        <v>430290.049</v>
      </c>
      <c r="S547" s="364">
        <v>334673.397</v>
      </c>
      <c r="T547" s="363">
        <v>410014.59399999998</v>
      </c>
      <c r="U547" s="363">
        <v>346219.62099999998</v>
      </c>
      <c r="V547" s="363">
        <v>342836.39799999999</v>
      </c>
      <c r="W547" s="363">
        <v>395247.84</v>
      </c>
    </row>
    <row r="548" spans="2:23">
      <c r="B548" s="361" t="s">
        <v>452</v>
      </c>
      <c r="C548" s="363">
        <v>92041</v>
      </c>
      <c r="D548" s="363">
        <v>150716</v>
      </c>
      <c r="E548" s="363">
        <v>115066</v>
      </c>
      <c r="F548" s="363">
        <v>243890</v>
      </c>
      <c r="G548" s="363">
        <v>515938</v>
      </c>
      <c r="H548" s="363">
        <v>515082</v>
      </c>
      <c r="I548" s="363">
        <v>312681</v>
      </c>
      <c r="J548" s="363">
        <v>193125</v>
      </c>
      <c r="K548" s="363">
        <v>307684</v>
      </c>
      <c r="L548" s="363">
        <v>325852</v>
      </c>
      <c r="M548" s="363">
        <v>427531</v>
      </c>
      <c r="N548" s="363">
        <v>622533.70200000005</v>
      </c>
      <c r="O548" s="364">
        <v>922901.84</v>
      </c>
      <c r="P548" s="363">
        <v>1635403.08</v>
      </c>
      <c r="Q548" s="364">
        <v>384871.06900000002</v>
      </c>
      <c r="R548" s="364">
        <v>554744.09400000004</v>
      </c>
      <c r="S548" s="364">
        <v>656927.12100000004</v>
      </c>
      <c r="T548" s="363">
        <v>563888.13899999997</v>
      </c>
      <c r="U548" s="363">
        <v>305847.77299999999</v>
      </c>
      <c r="V548" s="363">
        <v>787618.52</v>
      </c>
      <c r="W548" s="363">
        <v>669176.35199999996</v>
      </c>
    </row>
    <row r="549" spans="2:23">
      <c r="B549" s="361" t="s">
        <v>475</v>
      </c>
      <c r="C549" s="362">
        <v>129457</v>
      </c>
      <c r="D549" s="362">
        <v>127626</v>
      </c>
      <c r="E549" s="362">
        <v>171059</v>
      </c>
      <c r="F549" s="362">
        <v>237402</v>
      </c>
      <c r="G549" s="362">
        <v>182349</v>
      </c>
      <c r="H549" s="362">
        <v>278677</v>
      </c>
      <c r="I549" s="362">
        <v>342238</v>
      </c>
      <c r="J549" s="363">
        <v>279466</v>
      </c>
      <c r="K549" s="363">
        <v>247705</v>
      </c>
      <c r="L549" s="363">
        <v>251301</v>
      </c>
      <c r="M549" s="363">
        <v>297255</v>
      </c>
      <c r="N549" s="363">
        <v>327001.56699999998</v>
      </c>
      <c r="O549" s="364">
        <v>389156.01699999999</v>
      </c>
      <c r="P549" s="363">
        <v>316307.82500000001</v>
      </c>
      <c r="Q549" s="364">
        <v>456512.35600000003</v>
      </c>
      <c r="R549" s="364">
        <v>437620.12300000002</v>
      </c>
      <c r="S549" s="364">
        <v>593380.36699999997</v>
      </c>
      <c r="T549" s="363">
        <v>553166.16599999997</v>
      </c>
      <c r="U549" s="363">
        <v>479384.86599999998</v>
      </c>
      <c r="V549" s="363">
        <v>595055.63100000005</v>
      </c>
      <c r="W549" s="363">
        <v>91240.953999999998</v>
      </c>
    </row>
    <row r="550" spans="2:23">
      <c r="B550" s="361"/>
      <c r="C550" s="363"/>
      <c r="D550" s="363"/>
      <c r="E550" s="363"/>
      <c r="F550" s="363"/>
      <c r="G550" s="363"/>
      <c r="H550" s="363"/>
      <c r="I550" s="363"/>
      <c r="J550" s="363"/>
      <c r="K550" s="363"/>
      <c r="L550" s="363"/>
      <c r="M550" s="363"/>
      <c r="N550" s="363"/>
      <c r="O550" s="364"/>
      <c r="P550" s="363"/>
      <c r="Q550" s="364"/>
      <c r="R550" s="364"/>
      <c r="S550" s="364"/>
      <c r="T550" s="363"/>
    </row>
    <row r="551" spans="2:23">
      <c r="B551" s="368" t="s">
        <v>3</v>
      </c>
      <c r="C551" s="369">
        <f t="shared" ref="C551:N551" si="40">SUM(C540:C549)</f>
        <v>3089521</v>
      </c>
      <c r="D551" s="369">
        <f t="shared" si="40"/>
        <v>3670574</v>
      </c>
      <c r="E551" s="369">
        <f t="shared" si="40"/>
        <v>3273381</v>
      </c>
      <c r="F551" s="369">
        <f t="shared" si="40"/>
        <v>2835833</v>
      </c>
      <c r="G551" s="369">
        <f t="shared" si="40"/>
        <v>2430310</v>
      </c>
      <c r="H551" s="369">
        <f t="shared" si="40"/>
        <v>4541956</v>
      </c>
      <c r="I551" s="369">
        <f t="shared" si="40"/>
        <v>5125839</v>
      </c>
      <c r="J551" s="369">
        <f t="shared" si="40"/>
        <v>4635980</v>
      </c>
      <c r="K551" s="369">
        <f t="shared" si="40"/>
        <v>4457822</v>
      </c>
      <c r="L551" s="369">
        <f t="shared" si="40"/>
        <v>5562689</v>
      </c>
      <c r="M551" s="369">
        <f t="shared" si="40"/>
        <v>5053265</v>
      </c>
      <c r="N551" s="369">
        <f t="shared" si="40"/>
        <v>6634740.9869999997</v>
      </c>
      <c r="O551" s="369">
        <f t="shared" ref="O551:U551" si="41">SUM(O540:O549)</f>
        <v>7694464.5079999994</v>
      </c>
      <c r="P551" s="369">
        <f t="shared" si="41"/>
        <v>8375761.7740000011</v>
      </c>
      <c r="Q551" s="369">
        <f t="shared" si="41"/>
        <v>6076972.1370000001</v>
      </c>
      <c r="R551" s="369">
        <f t="shared" si="41"/>
        <v>6821401.1519999988</v>
      </c>
      <c r="S551" s="369">
        <f t="shared" si="41"/>
        <v>6246293.1279999996</v>
      </c>
      <c r="T551" s="369">
        <f t="shared" si="41"/>
        <v>7095840.1279999996</v>
      </c>
      <c r="U551" s="369">
        <f t="shared" si="41"/>
        <v>5689355.7870000014</v>
      </c>
      <c r="V551" s="369">
        <f t="shared" ref="V551:W551" si="42">SUM(V540:V549)</f>
        <v>7306618.3079999993</v>
      </c>
      <c r="W551" s="376">
        <f t="shared" si="42"/>
        <v>7259010.6919999998</v>
      </c>
    </row>
    <row r="552" spans="2:23">
      <c r="B552" s="213" t="s">
        <v>686</v>
      </c>
    </row>
    <row r="553" spans="2:23">
      <c r="B553" s="225" t="s">
        <v>811</v>
      </c>
    </row>
    <row r="554" spans="2:23">
      <c r="B554" s="225"/>
    </row>
    <row r="555" spans="2:23">
      <c r="B555" s="225"/>
      <c r="C555" s="289"/>
      <c r="D555" s="289"/>
      <c r="E555" s="289"/>
      <c r="F555" s="289"/>
    </row>
    <row r="559" spans="2:23">
      <c r="B559" s="212" t="s">
        <v>82</v>
      </c>
      <c r="C559" s="212"/>
      <c r="D559" s="217"/>
      <c r="E559" s="217"/>
      <c r="F559" s="217"/>
      <c r="G559" s="217"/>
      <c r="H559" s="217"/>
      <c r="I559" s="217"/>
      <c r="J559" s="249"/>
      <c r="K559" s="249"/>
    </row>
    <row r="560" spans="2:23">
      <c r="B560" s="296" t="s">
        <v>218</v>
      </c>
      <c r="C560" s="296"/>
      <c r="D560" s="277"/>
      <c r="E560" s="277"/>
      <c r="F560" s="217"/>
      <c r="G560" s="217"/>
      <c r="H560" s="217"/>
      <c r="I560" s="217"/>
      <c r="J560" s="249"/>
      <c r="K560" s="249"/>
    </row>
    <row r="561" spans="2:23">
      <c r="B561" s="371" t="s">
        <v>231</v>
      </c>
      <c r="C561" s="371"/>
      <c r="D561" s="372"/>
      <c r="E561" s="370"/>
      <c r="F561" s="217"/>
      <c r="G561" s="217"/>
      <c r="H561" s="217"/>
      <c r="I561" s="217"/>
      <c r="J561" s="249"/>
      <c r="K561" s="249"/>
    </row>
    <row r="562" spans="2:23">
      <c r="B562" s="211" t="s">
        <v>2</v>
      </c>
      <c r="C562" s="211"/>
      <c r="D562" s="217"/>
      <c r="E562" s="217"/>
      <c r="F562" s="217"/>
      <c r="G562" s="217"/>
      <c r="H562" s="217"/>
      <c r="I562" s="217"/>
      <c r="J562" s="249"/>
      <c r="K562" s="249"/>
      <c r="M562" s="249"/>
      <c r="N562" s="252"/>
      <c r="O562" s="433" t="s">
        <v>185</v>
      </c>
      <c r="P562" s="252"/>
    </row>
    <row r="563" spans="2:23">
      <c r="B563" s="211"/>
      <c r="C563" s="211"/>
      <c r="D563" s="217"/>
      <c r="E563" s="217"/>
      <c r="F563" s="217"/>
      <c r="G563" s="217"/>
      <c r="H563" s="217"/>
      <c r="I563" s="217"/>
      <c r="J563" s="249"/>
      <c r="K563" s="249"/>
    </row>
    <row r="564" spans="2:23">
      <c r="B564" s="366" t="s">
        <v>217</v>
      </c>
      <c r="C564" s="367">
        <v>2001</v>
      </c>
      <c r="D564" s="367">
        <v>2002</v>
      </c>
      <c r="E564" s="367">
        <v>2003</v>
      </c>
      <c r="F564" s="367">
        <v>2004</v>
      </c>
      <c r="G564" s="367">
        <v>2005</v>
      </c>
      <c r="H564" s="367">
        <v>2006</v>
      </c>
      <c r="I564" s="367">
        <v>2007</v>
      </c>
      <c r="J564" s="367">
        <v>2008</v>
      </c>
      <c r="K564" s="367">
        <v>2009</v>
      </c>
      <c r="L564" s="367">
        <v>2010</v>
      </c>
      <c r="M564" s="367">
        <v>2011</v>
      </c>
      <c r="N564" s="367">
        <v>2012</v>
      </c>
      <c r="O564" s="367">
        <v>2013</v>
      </c>
      <c r="P564" s="367">
        <v>2014</v>
      </c>
      <c r="Q564" s="367">
        <v>2015</v>
      </c>
      <c r="R564" s="367">
        <v>2016</v>
      </c>
      <c r="S564" s="367">
        <v>2017</v>
      </c>
      <c r="T564" s="367">
        <v>2018</v>
      </c>
      <c r="U564" s="367">
        <v>2019</v>
      </c>
      <c r="V564" s="367">
        <v>2020</v>
      </c>
      <c r="W564" s="375">
        <v>2021</v>
      </c>
    </row>
    <row r="565" spans="2:23">
      <c r="B565" s="361" t="s">
        <v>453</v>
      </c>
      <c r="C565" s="362">
        <v>0</v>
      </c>
      <c r="D565" s="362">
        <v>0</v>
      </c>
      <c r="E565" s="362">
        <v>0</v>
      </c>
      <c r="F565" s="362">
        <v>0</v>
      </c>
      <c r="G565" s="362">
        <v>0</v>
      </c>
      <c r="H565" s="362">
        <v>0</v>
      </c>
      <c r="I565" s="362">
        <v>0</v>
      </c>
      <c r="J565" s="363">
        <v>0</v>
      </c>
      <c r="K565" s="363">
        <v>0</v>
      </c>
      <c r="L565" s="363">
        <v>0</v>
      </c>
      <c r="M565" s="363">
        <v>0</v>
      </c>
      <c r="N565" s="363">
        <v>0</v>
      </c>
      <c r="O565" s="363">
        <v>0</v>
      </c>
      <c r="P565" s="363">
        <v>0</v>
      </c>
      <c r="Q565" s="363">
        <v>0</v>
      </c>
      <c r="R565" s="363">
        <v>0</v>
      </c>
      <c r="S565" s="363">
        <v>0</v>
      </c>
      <c r="T565" s="363">
        <v>0</v>
      </c>
      <c r="U565" s="363">
        <v>0</v>
      </c>
      <c r="V565" s="363">
        <v>0</v>
      </c>
      <c r="W565" s="363">
        <v>0</v>
      </c>
    </row>
    <row r="566" spans="2:23">
      <c r="B566" s="361" t="s">
        <v>786</v>
      </c>
      <c r="C566" s="363">
        <v>48917</v>
      </c>
      <c r="D566" s="363">
        <v>97162</v>
      </c>
      <c r="E566" s="363">
        <v>39537</v>
      </c>
      <c r="F566" s="363">
        <v>70166</v>
      </c>
      <c r="G566" s="363">
        <v>33110</v>
      </c>
      <c r="H566" s="363">
        <v>109353</v>
      </c>
      <c r="I566" s="363">
        <v>40368</v>
      </c>
      <c r="J566" s="363">
        <v>59580</v>
      </c>
      <c r="K566" s="363">
        <v>58342</v>
      </c>
      <c r="L566" s="363">
        <v>258575</v>
      </c>
      <c r="M566" s="363">
        <v>139254</v>
      </c>
      <c r="N566" s="363">
        <v>135949.64300000001</v>
      </c>
      <c r="O566" s="364">
        <v>124329.32399999999</v>
      </c>
      <c r="P566" s="363">
        <v>104739.88400000001</v>
      </c>
      <c r="Q566" s="364">
        <v>269020.96600000001</v>
      </c>
      <c r="R566" s="364">
        <v>102231.917</v>
      </c>
      <c r="S566" s="364">
        <v>88856.567999999999</v>
      </c>
      <c r="T566" s="363">
        <v>295768.75099999999</v>
      </c>
      <c r="U566" s="363">
        <v>213955.55499999999</v>
      </c>
      <c r="V566" s="363">
        <v>148135.20800000001</v>
      </c>
      <c r="W566" s="363">
        <v>145021.701</v>
      </c>
    </row>
    <row r="567" spans="2:23">
      <c r="B567" s="361" t="s">
        <v>783</v>
      </c>
      <c r="C567" s="363">
        <v>45788</v>
      </c>
      <c r="D567" s="363">
        <v>40199</v>
      </c>
      <c r="E567" s="363">
        <v>37083</v>
      </c>
      <c r="F567" s="363">
        <v>24766</v>
      </c>
      <c r="G567" s="363">
        <v>16125</v>
      </c>
      <c r="H567" s="363">
        <v>8527</v>
      </c>
      <c r="I567" s="363">
        <v>21018</v>
      </c>
      <c r="J567" s="363">
        <v>116777</v>
      </c>
      <c r="K567" s="363">
        <v>151677</v>
      </c>
      <c r="L567" s="363">
        <v>96792</v>
      </c>
      <c r="M567" s="363">
        <v>224732</v>
      </c>
      <c r="N567" s="363">
        <v>293250.37699999998</v>
      </c>
      <c r="O567" s="364">
        <v>389298.83799999999</v>
      </c>
      <c r="P567" s="363">
        <v>223031.141</v>
      </c>
      <c r="Q567" s="364">
        <v>106199.28599999999</v>
      </c>
      <c r="R567" s="364">
        <v>121817.89200000001</v>
      </c>
      <c r="S567" s="364">
        <v>262981.34899999999</v>
      </c>
      <c r="T567" s="363">
        <v>132369.79800000001</v>
      </c>
      <c r="U567" s="363">
        <v>89407.198000000004</v>
      </c>
      <c r="V567" s="363">
        <v>82837.933999999994</v>
      </c>
      <c r="W567" s="363">
        <v>25105.912</v>
      </c>
    </row>
    <row r="568" spans="2:23">
      <c r="B568" s="361" t="s">
        <v>454</v>
      </c>
      <c r="C568" s="363">
        <v>477919</v>
      </c>
      <c r="D568" s="363">
        <v>419404</v>
      </c>
      <c r="E568" s="363">
        <v>185795</v>
      </c>
      <c r="F568" s="363">
        <v>73120</v>
      </c>
      <c r="G568" s="363">
        <v>157720</v>
      </c>
      <c r="H568" s="363">
        <v>280727</v>
      </c>
      <c r="I568" s="363">
        <v>137042</v>
      </c>
      <c r="J568" s="363">
        <v>548012</v>
      </c>
      <c r="K568" s="363">
        <v>956873</v>
      </c>
      <c r="L568" s="363">
        <v>935371</v>
      </c>
      <c r="M568" s="363">
        <v>606320</v>
      </c>
      <c r="N568" s="363">
        <v>1030979.8050000001</v>
      </c>
      <c r="O568" s="364">
        <v>935027.77500000002</v>
      </c>
      <c r="P568" s="363">
        <v>1065162.6089999999</v>
      </c>
      <c r="Q568" s="364">
        <v>688465.20400000003</v>
      </c>
      <c r="R568" s="364">
        <v>371010.065</v>
      </c>
      <c r="S568" s="364">
        <v>313230.63099999999</v>
      </c>
      <c r="T568" s="363">
        <v>417872.90100000001</v>
      </c>
      <c r="U568" s="363">
        <v>381039.53</v>
      </c>
      <c r="V568" s="363">
        <v>674228.03</v>
      </c>
      <c r="W568" s="363">
        <v>126770.98699999999</v>
      </c>
    </row>
    <row r="569" spans="2:23">
      <c r="B569" s="361" t="s">
        <v>785</v>
      </c>
      <c r="C569" s="362">
        <v>64856</v>
      </c>
      <c r="D569" s="362">
        <v>107971</v>
      </c>
      <c r="E569" s="362">
        <v>71419</v>
      </c>
      <c r="F569" s="362">
        <v>140072</v>
      </c>
      <c r="G569" s="362">
        <v>60974</v>
      </c>
      <c r="H569" s="362">
        <v>107921</v>
      </c>
      <c r="I569" s="362">
        <v>82903</v>
      </c>
      <c r="J569" s="363">
        <v>181454</v>
      </c>
      <c r="K569" s="363">
        <v>187258</v>
      </c>
      <c r="L569" s="363">
        <v>265570</v>
      </c>
      <c r="M569" s="363">
        <v>115501</v>
      </c>
      <c r="N569" s="363">
        <v>260022.81700000001</v>
      </c>
      <c r="O569" s="364">
        <v>154609.399</v>
      </c>
      <c r="P569" s="363">
        <v>215121.45499999999</v>
      </c>
      <c r="Q569" s="364">
        <v>287634.78000000003</v>
      </c>
      <c r="R569" s="364">
        <v>305679.75</v>
      </c>
      <c r="S569" s="364">
        <v>348085.28</v>
      </c>
      <c r="T569" s="363">
        <v>293568.78399999999</v>
      </c>
      <c r="U569" s="363">
        <v>235666.15400000001</v>
      </c>
      <c r="V569" s="363">
        <v>241482.802</v>
      </c>
      <c r="W569" s="363">
        <v>379673.27799999999</v>
      </c>
    </row>
    <row r="570" spans="2:23">
      <c r="B570" s="361" t="s">
        <v>476</v>
      </c>
      <c r="C570" s="363">
        <v>34552</v>
      </c>
      <c r="D570" s="363">
        <v>46703</v>
      </c>
      <c r="E570" s="363">
        <v>76819</v>
      </c>
      <c r="F570" s="363">
        <v>66653</v>
      </c>
      <c r="G570" s="363">
        <v>38373</v>
      </c>
      <c r="H570" s="363">
        <v>34125</v>
      </c>
      <c r="I570" s="363">
        <v>56799</v>
      </c>
      <c r="J570" s="363">
        <v>143204</v>
      </c>
      <c r="K570" s="363">
        <v>109399</v>
      </c>
      <c r="L570" s="363">
        <v>168578</v>
      </c>
      <c r="M570" s="363">
        <v>231811</v>
      </c>
      <c r="N570" s="363">
        <v>535952.37</v>
      </c>
      <c r="O570" s="364">
        <v>581420.429</v>
      </c>
      <c r="P570" s="363">
        <v>476596.47</v>
      </c>
      <c r="Q570" s="364">
        <v>540388.12199999997</v>
      </c>
      <c r="R570" s="364">
        <v>329845.33</v>
      </c>
      <c r="S570" s="364">
        <v>479702.20600000001</v>
      </c>
      <c r="T570" s="363">
        <v>369719.14500000002</v>
      </c>
      <c r="U570" s="363">
        <v>135265.329</v>
      </c>
      <c r="V570" s="363">
        <v>145938.62100000001</v>
      </c>
      <c r="W570" s="363">
        <v>133848.902</v>
      </c>
    </row>
    <row r="571" spans="2:23">
      <c r="B571" s="361" t="s">
        <v>455</v>
      </c>
      <c r="C571" s="362">
        <v>840684</v>
      </c>
      <c r="D571" s="362">
        <v>540963</v>
      </c>
      <c r="E571" s="362">
        <v>682580</v>
      </c>
      <c r="F571" s="362">
        <v>512427</v>
      </c>
      <c r="G571" s="362">
        <v>481367</v>
      </c>
      <c r="H571" s="362">
        <v>634809</v>
      </c>
      <c r="I571" s="362">
        <v>854158</v>
      </c>
      <c r="J571" s="363">
        <v>1488789</v>
      </c>
      <c r="K571" s="363">
        <v>1216566</v>
      </c>
      <c r="L571" s="363">
        <v>1814907</v>
      </c>
      <c r="M571" s="363">
        <v>1199807</v>
      </c>
      <c r="N571" s="363">
        <v>1281433.841</v>
      </c>
      <c r="O571" s="364">
        <v>1584873.6270000001</v>
      </c>
      <c r="P571" s="363">
        <v>945385.56099999999</v>
      </c>
      <c r="Q571" s="364">
        <v>686583.90399999998</v>
      </c>
      <c r="R571" s="364">
        <v>863309.15300000005</v>
      </c>
      <c r="S571" s="364">
        <v>373715.58100000001</v>
      </c>
      <c r="T571" s="363">
        <v>596791.89</v>
      </c>
      <c r="U571" s="363">
        <v>385901.989</v>
      </c>
      <c r="V571" s="363">
        <v>447732.05699999997</v>
      </c>
      <c r="W571" s="363">
        <v>1590244.682</v>
      </c>
    </row>
    <row r="572" spans="2:23">
      <c r="B572" s="361" t="s">
        <v>784</v>
      </c>
      <c r="C572" s="363">
        <v>98445</v>
      </c>
      <c r="D572" s="363">
        <v>92123</v>
      </c>
      <c r="E572" s="363">
        <v>209586</v>
      </c>
      <c r="F572" s="363">
        <v>47172</v>
      </c>
      <c r="G572" s="363">
        <v>17351</v>
      </c>
      <c r="H572" s="363">
        <v>43380</v>
      </c>
      <c r="I572" s="363">
        <v>32860</v>
      </c>
      <c r="J572" s="363">
        <v>29895</v>
      </c>
      <c r="K572" s="363">
        <v>25574</v>
      </c>
      <c r="L572" s="363">
        <v>68137</v>
      </c>
      <c r="M572" s="363">
        <v>159316</v>
      </c>
      <c r="N572" s="363">
        <v>280732.163</v>
      </c>
      <c r="O572" s="364">
        <v>232530.17199999999</v>
      </c>
      <c r="P572" s="363">
        <v>196084.74100000001</v>
      </c>
      <c r="Q572" s="364">
        <v>114900.124</v>
      </c>
      <c r="R572" s="364">
        <v>105497.042</v>
      </c>
      <c r="S572" s="364">
        <v>408182.16100000002</v>
      </c>
      <c r="T572" s="363">
        <v>180507.34299999999</v>
      </c>
      <c r="U572" s="363">
        <v>337351.755</v>
      </c>
      <c r="V572" s="363">
        <v>279417.51299999998</v>
      </c>
      <c r="W572" s="363">
        <v>244929.00200000001</v>
      </c>
    </row>
    <row r="573" spans="2:23">
      <c r="B573" s="361" t="s">
        <v>674</v>
      </c>
      <c r="C573" s="363">
        <v>19127</v>
      </c>
      <c r="D573" s="363">
        <v>13770</v>
      </c>
      <c r="E573" s="363">
        <v>53602</v>
      </c>
      <c r="F573" s="363">
        <v>63367</v>
      </c>
      <c r="G573" s="363">
        <v>23156</v>
      </c>
      <c r="H573" s="363">
        <v>21918</v>
      </c>
      <c r="I573" s="363">
        <v>57586</v>
      </c>
      <c r="J573" s="363">
        <v>86916</v>
      </c>
      <c r="K573" s="363">
        <v>53102</v>
      </c>
      <c r="L573" s="363">
        <v>180185</v>
      </c>
      <c r="M573" s="363">
        <v>141476</v>
      </c>
      <c r="N573" s="363">
        <v>163698.61499999999</v>
      </c>
      <c r="O573" s="364">
        <v>148072.49900000001</v>
      </c>
      <c r="P573" s="363">
        <v>411845.34499999997</v>
      </c>
      <c r="Q573" s="364">
        <v>212306.484</v>
      </c>
      <c r="R573" s="364">
        <v>365486.43199999997</v>
      </c>
      <c r="S573" s="364">
        <v>450490.87199999997</v>
      </c>
      <c r="T573" s="363">
        <v>531486.34299999999</v>
      </c>
      <c r="U573" s="363">
        <v>381804.07400000002</v>
      </c>
      <c r="V573" s="363">
        <v>151635.92499999999</v>
      </c>
      <c r="W573" s="363">
        <v>269196.00300000003</v>
      </c>
    </row>
    <row r="574" spans="2:23">
      <c r="B574" s="361" t="s">
        <v>456</v>
      </c>
      <c r="C574" s="363">
        <v>157040</v>
      </c>
      <c r="D574" s="363">
        <v>139939</v>
      </c>
      <c r="E574" s="363">
        <v>17964</v>
      </c>
      <c r="F574" s="363">
        <v>32850</v>
      </c>
      <c r="G574" s="363">
        <v>18491</v>
      </c>
      <c r="H574" s="363">
        <v>191415</v>
      </c>
      <c r="I574" s="363">
        <v>78331</v>
      </c>
      <c r="J574" s="363">
        <v>17259</v>
      </c>
      <c r="K574" s="363">
        <v>0</v>
      </c>
      <c r="L574" s="363">
        <v>0</v>
      </c>
      <c r="M574" s="363">
        <v>0</v>
      </c>
      <c r="N574" s="363">
        <v>65518.504000000001</v>
      </c>
      <c r="O574" s="364">
        <v>131739.91699999999</v>
      </c>
      <c r="P574" s="363">
        <v>45713.417999999998</v>
      </c>
      <c r="Q574" s="364">
        <v>41579.29</v>
      </c>
      <c r="R574" s="364">
        <v>250104.277</v>
      </c>
      <c r="S574" s="364">
        <v>170206.04199999999</v>
      </c>
      <c r="T574" s="363">
        <v>96909.097999999998</v>
      </c>
      <c r="U574" s="363">
        <v>274638.85200000001</v>
      </c>
      <c r="V574" s="363">
        <v>172321.45300000001</v>
      </c>
      <c r="W574" s="363">
        <v>548313.68500000006</v>
      </c>
    </row>
    <row r="575" spans="2:23">
      <c r="B575" s="361" t="s">
        <v>457</v>
      </c>
      <c r="C575" s="362">
        <v>10224</v>
      </c>
      <c r="D575" s="362">
        <v>75273</v>
      </c>
      <c r="E575" s="362">
        <v>7462</v>
      </c>
      <c r="F575" s="362">
        <v>48891</v>
      </c>
      <c r="G575" s="362">
        <v>46670</v>
      </c>
      <c r="H575" s="362">
        <v>9319</v>
      </c>
      <c r="I575" s="362">
        <v>73175</v>
      </c>
      <c r="J575" s="363">
        <v>325334</v>
      </c>
      <c r="K575" s="363">
        <v>35351</v>
      </c>
      <c r="L575" s="363">
        <v>62201</v>
      </c>
      <c r="M575" s="363">
        <v>94303</v>
      </c>
      <c r="N575" s="363">
        <v>260174.443</v>
      </c>
      <c r="O575" s="364">
        <v>232432.274</v>
      </c>
      <c r="P575" s="363">
        <v>235297.95699999999</v>
      </c>
      <c r="Q575" s="364">
        <v>183142.96400000001</v>
      </c>
      <c r="R575" s="364">
        <v>289557.43699999998</v>
      </c>
      <c r="S575" s="364">
        <v>98811.652000000002</v>
      </c>
      <c r="T575" s="363">
        <v>135494.514</v>
      </c>
      <c r="U575" s="363">
        <v>147943.351</v>
      </c>
      <c r="V575" s="363">
        <v>270743.02100000001</v>
      </c>
      <c r="W575" s="363">
        <v>459347.83500000002</v>
      </c>
    </row>
    <row r="576" spans="2:23">
      <c r="B576" s="361"/>
      <c r="C576" s="363"/>
      <c r="D576" s="363"/>
      <c r="E576" s="363"/>
      <c r="F576" s="363"/>
      <c r="G576" s="363"/>
      <c r="H576" s="363"/>
      <c r="I576" s="363"/>
      <c r="J576" s="363"/>
      <c r="K576" s="363"/>
      <c r="L576" s="363"/>
      <c r="M576" s="363"/>
      <c r="N576" s="363"/>
      <c r="O576" s="364"/>
      <c r="P576" s="363"/>
      <c r="Q576" s="364"/>
      <c r="R576" s="364"/>
      <c r="S576" s="364"/>
      <c r="T576" s="363"/>
    </row>
    <row r="577" spans="2:23">
      <c r="B577" s="368" t="s">
        <v>3</v>
      </c>
      <c r="C577" s="369">
        <f t="shared" ref="C577:N577" si="43">SUM(C565:C575)</f>
        <v>1797552</v>
      </c>
      <c r="D577" s="369">
        <f t="shared" si="43"/>
        <v>1573507</v>
      </c>
      <c r="E577" s="369">
        <f t="shared" si="43"/>
        <v>1381847</v>
      </c>
      <c r="F577" s="369">
        <f t="shared" si="43"/>
        <v>1079484</v>
      </c>
      <c r="G577" s="369">
        <f t="shared" si="43"/>
        <v>893337</v>
      </c>
      <c r="H577" s="369">
        <f t="shared" si="43"/>
        <v>1441494</v>
      </c>
      <c r="I577" s="369">
        <f t="shared" si="43"/>
        <v>1434240</v>
      </c>
      <c r="J577" s="369">
        <f t="shared" si="43"/>
        <v>2997220</v>
      </c>
      <c r="K577" s="369">
        <f t="shared" si="43"/>
        <v>2794142</v>
      </c>
      <c r="L577" s="369">
        <f t="shared" si="43"/>
        <v>3850316</v>
      </c>
      <c r="M577" s="369">
        <f t="shared" si="43"/>
        <v>2912520</v>
      </c>
      <c r="N577" s="369">
        <f t="shared" si="43"/>
        <v>4307712.5780000007</v>
      </c>
      <c r="O577" s="369">
        <f t="shared" ref="O577:U577" si="44">SUM(O565:O575)</f>
        <v>4514334.2539999997</v>
      </c>
      <c r="P577" s="369">
        <f t="shared" si="44"/>
        <v>3918978.5810000002</v>
      </c>
      <c r="Q577" s="369">
        <f t="shared" si="44"/>
        <v>3130221.1240000003</v>
      </c>
      <c r="R577" s="369">
        <f t="shared" si="44"/>
        <v>3104539.2949999999</v>
      </c>
      <c r="S577" s="369">
        <f t="shared" si="44"/>
        <v>2994262.3420000002</v>
      </c>
      <c r="T577" s="369">
        <f t="shared" si="44"/>
        <v>3050488.5669999993</v>
      </c>
      <c r="U577" s="369">
        <f t="shared" si="44"/>
        <v>2582973.787</v>
      </c>
      <c r="V577" s="369">
        <f t="shared" ref="V577:W577" si="45">SUM(V565:V575)</f>
        <v>2614472.5640000002</v>
      </c>
      <c r="W577" s="376">
        <f t="shared" si="45"/>
        <v>3922451.9870000002</v>
      </c>
    </row>
    <row r="578" spans="2:23">
      <c r="B578" s="213" t="s">
        <v>686</v>
      </c>
    </row>
    <row r="579" spans="2:23">
      <c r="B579" s="213" t="s">
        <v>788</v>
      </c>
    </row>
    <row r="580" spans="2:23">
      <c r="B580" s="213" t="s">
        <v>789</v>
      </c>
    </row>
    <row r="581" spans="2:23">
      <c r="B581" s="213" t="s">
        <v>787</v>
      </c>
    </row>
  </sheetData>
  <hyperlinks>
    <hyperlink ref="O4" location="'Indice Municipios'!A1" display="&lt; Volver &gt;" xr:uid="{00000000-0004-0000-0F00-000000000000}"/>
    <hyperlink ref="O21" location="'Indice Municipios'!A1" display="&lt; Volver &gt;" xr:uid="{00000000-0004-0000-0F00-000001000000}"/>
    <hyperlink ref="O43" location="'Indice Municipios'!A1" display="&lt; Volver &gt;" xr:uid="{00000000-0004-0000-0F00-000002000000}"/>
    <hyperlink ref="O67" location="'Indice Municipios'!A1" display="&lt; Volver &gt;" xr:uid="{00000000-0004-0000-0F00-000003000000}"/>
    <hyperlink ref="O91" location="'Indice Municipios'!A1" display="&lt; Volver &gt;" xr:uid="{00000000-0004-0000-0F00-000004000000}"/>
    <hyperlink ref="O121" location="'Indice Municipios'!A1" display="&lt; Volver &gt;" xr:uid="{00000000-0004-0000-0F00-000005000000}"/>
    <hyperlink ref="O174" location="'Indice Municipios'!A1" display="&lt; Volver &gt;" xr:uid="{00000000-0004-0000-0F00-000006000000}"/>
    <hyperlink ref="O241" location="'Indice Municipios'!A1" display="&lt; Volver &gt;" xr:uid="{00000000-0004-0000-0F00-000007000000}"/>
    <hyperlink ref="O289" location="'Indice Municipios'!A1" display="&lt; Volver &gt;" xr:uid="{00000000-0004-0000-0F00-000008000000}"/>
    <hyperlink ref="O370" location="'Indice Municipios'!A1" display="&lt; Volver &gt;" xr:uid="{00000000-0004-0000-0F00-000009000000}"/>
    <hyperlink ref="O418" location="'Indice Municipios'!A1" display="&lt; Volver &gt;" xr:uid="{00000000-0004-0000-0F00-00000A000000}"/>
    <hyperlink ref="O465" location="'Indice Municipios'!A1" display="&lt; Volver &gt;" xr:uid="{00000000-0004-0000-0F00-00000B000000}"/>
    <hyperlink ref="O492" location="'Indice Municipios'!A1" display="&lt; Volver &gt;" xr:uid="{00000000-0004-0000-0F00-00000C000000}"/>
    <hyperlink ref="O537" location="'Indice Municipios'!A1" display="&lt; Volver &gt;" xr:uid="{00000000-0004-0000-0F00-00000D000000}"/>
    <hyperlink ref="O562" location="'Indice Municipios'!A1" display="&lt; Volver &gt;" xr:uid="{00000000-0004-0000-0F00-00000E000000}"/>
    <hyperlink ref="O333" location="'Indice Municipios'!A1" display="&lt; Volver &gt;" xr:uid="{00000000-0004-0000-0F00-00000F000000}"/>
  </hyperlinks>
  <pageMargins left="0.7" right="0.7" top="0.75" bottom="0.75" header="0.3" footer="0.3"/>
  <pageSetup paperSize="9" orientation="portrait" r:id="rId1"/>
  <ignoredErrors>
    <ignoredError sqref="C230:O230 D407:O407 C323:O323 C278:O278 C163:O163 C110:O110 C80:O80 C56:O56 C32:N33 D12:O12 C577:O577 C551:O551 C526:O526 C481:O481 C454:O454"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sheetPr>
  <dimension ref="B1:W89"/>
  <sheetViews>
    <sheetView showGridLines="0" topLeftCell="C1" zoomScale="90" zoomScaleNormal="90" workbookViewId="0">
      <selection activeCell="N36" sqref="N36"/>
    </sheetView>
  </sheetViews>
  <sheetFormatPr baseColWidth="10" defaultColWidth="14.85546875" defaultRowHeight="12"/>
  <cols>
    <col min="1" max="1" width="3.7109375" style="20" customWidth="1"/>
    <col min="2" max="2" width="14.85546875" style="11" customWidth="1"/>
    <col min="3" max="4" width="12.42578125" style="11" customWidth="1"/>
    <col min="5" max="11" width="12.42578125" style="26" customWidth="1"/>
    <col min="12" max="13" width="12.42578125" style="20" customWidth="1"/>
    <col min="14" max="16384" width="14.85546875" style="20"/>
  </cols>
  <sheetData>
    <row r="1" spans="2:23">
      <c r="B1" s="15" t="s">
        <v>193</v>
      </c>
    </row>
    <row r="2" spans="2:23">
      <c r="B2" s="15"/>
    </row>
    <row r="3" spans="2:23">
      <c r="B3" s="15" t="s">
        <v>191</v>
      </c>
    </row>
    <row r="4" spans="2:23">
      <c r="B4" s="15" t="s">
        <v>51</v>
      </c>
      <c r="C4" s="15"/>
      <c r="D4" s="26"/>
      <c r="J4" s="27"/>
      <c r="K4" s="20"/>
    </row>
    <row r="5" spans="2:23">
      <c r="B5" s="336" t="s">
        <v>190</v>
      </c>
      <c r="C5" s="388"/>
      <c r="D5" s="26"/>
      <c r="J5" s="27"/>
      <c r="K5" s="20"/>
    </row>
    <row r="6" spans="2:23" ht="12.75">
      <c r="B6" s="15" t="s">
        <v>2</v>
      </c>
      <c r="C6" s="15"/>
      <c r="D6" s="26"/>
      <c r="G6" s="49"/>
      <c r="H6" s="49"/>
      <c r="I6" s="49"/>
      <c r="J6" s="27"/>
      <c r="K6" s="20"/>
      <c r="O6" s="111" t="s">
        <v>185</v>
      </c>
    </row>
    <row r="7" spans="2:23">
      <c r="D7" s="26"/>
      <c r="J7" s="27"/>
      <c r="K7" s="20"/>
    </row>
    <row r="8" spans="2:23" s="11" customFormat="1">
      <c r="B8" s="504" t="s">
        <v>48</v>
      </c>
      <c r="C8" s="434" t="s">
        <v>520</v>
      </c>
      <c r="D8" s="435" t="s">
        <v>521</v>
      </c>
      <c r="E8" s="435" t="s">
        <v>522</v>
      </c>
      <c r="F8" s="435" t="s">
        <v>523</v>
      </c>
      <c r="G8" s="435" t="s">
        <v>524</v>
      </c>
      <c r="H8" s="435" t="s">
        <v>525</v>
      </c>
      <c r="I8" s="435" t="s">
        <v>526</v>
      </c>
      <c r="J8" s="435" t="s">
        <v>527</v>
      </c>
      <c r="K8" s="435" t="s">
        <v>528</v>
      </c>
      <c r="L8" s="435" t="s">
        <v>529</v>
      </c>
      <c r="M8" s="436" t="s">
        <v>530</v>
      </c>
      <c r="N8" s="436" t="s">
        <v>531</v>
      </c>
      <c r="O8" s="436" t="s">
        <v>532</v>
      </c>
      <c r="P8" s="436" t="s">
        <v>533</v>
      </c>
      <c r="Q8" s="436" t="s">
        <v>534</v>
      </c>
      <c r="R8" s="436" t="s">
        <v>535</v>
      </c>
      <c r="S8" s="436" t="s">
        <v>536</v>
      </c>
      <c r="T8" s="436" t="s">
        <v>575</v>
      </c>
      <c r="U8" s="436" t="s">
        <v>645</v>
      </c>
      <c r="V8" s="436" t="s">
        <v>681</v>
      </c>
      <c r="W8" s="437" t="s">
        <v>814</v>
      </c>
    </row>
    <row r="9" spans="2:23" s="11" customFormat="1">
      <c r="B9" s="505"/>
      <c r="C9" s="438">
        <v>41367900</v>
      </c>
      <c r="D9" s="439">
        <v>109502600</v>
      </c>
      <c r="E9" s="439">
        <v>190893400</v>
      </c>
      <c r="F9" s="439">
        <v>260831300</v>
      </c>
      <c r="G9" s="439">
        <v>290941822</v>
      </c>
      <c r="H9" s="439">
        <v>199868400</v>
      </c>
      <c r="I9" s="439">
        <v>112295672</v>
      </c>
      <c r="J9" s="439">
        <v>214064736</v>
      </c>
      <c r="K9" s="439">
        <v>299771496</v>
      </c>
      <c r="L9" s="439">
        <v>172144858</v>
      </c>
      <c r="M9" s="439">
        <v>70500526</v>
      </c>
      <c r="N9" s="439">
        <v>159911730.986</v>
      </c>
      <c r="O9" s="439">
        <v>185123715.333</v>
      </c>
      <c r="P9" s="439">
        <v>296316541.91299999</v>
      </c>
      <c r="Q9" s="439">
        <v>422128000</v>
      </c>
      <c r="R9" s="439">
        <v>486319136.98025799</v>
      </c>
      <c r="S9" s="439">
        <v>449744890.00020003</v>
      </c>
      <c r="T9" s="440">
        <v>353785937</v>
      </c>
      <c r="U9" s="440">
        <v>303968620</v>
      </c>
      <c r="V9" s="440">
        <v>295498958</v>
      </c>
      <c r="W9" s="440">
        <v>253136796</v>
      </c>
    </row>
    <row r="10" spans="2:23" s="11" customFormat="1">
      <c r="B10" s="19" t="s">
        <v>245</v>
      </c>
      <c r="C10" s="19"/>
      <c r="D10" s="48"/>
      <c r="E10" s="48"/>
      <c r="F10" s="26"/>
      <c r="G10" s="26"/>
      <c r="H10" s="26"/>
      <c r="I10" s="26"/>
      <c r="J10" s="27"/>
      <c r="K10" s="20"/>
      <c r="L10" s="20"/>
      <c r="M10" s="20"/>
      <c r="N10" s="20"/>
      <c r="O10" s="20"/>
    </row>
    <row r="11" spans="2:23">
      <c r="B11" s="19" t="s">
        <v>537</v>
      </c>
      <c r="C11" s="19"/>
      <c r="D11" s="48"/>
      <c r="E11" s="48"/>
      <c r="J11" s="27"/>
      <c r="K11" s="20"/>
    </row>
    <row r="12" spans="2:23">
      <c r="B12" s="19" t="s">
        <v>538</v>
      </c>
      <c r="C12" s="19"/>
      <c r="D12" s="48"/>
      <c r="E12" s="48"/>
      <c r="J12" s="27"/>
      <c r="K12" s="20"/>
    </row>
    <row r="13" spans="2:23">
      <c r="B13" s="19" t="s">
        <v>539</v>
      </c>
      <c r="C13" s="19"/>
      <c r="D13" s="48"/>
      <c r="E13" s="48"/>
      <c r="J13" s="27"/>
      <c r="K13" s="20"/>
    </row>
    <row r="14" spans="2:23" ht="12.75">
      <c r="B14" s="19" t="s">
        <v>540</v>
      </c>
      <c r="C14" s="19"/>
      <c r="D14" s="48"/>
      <c r="E14" s="48"/>
      <c r="J14" s="27"/>
      <c r="K14" s="20"/>
      <c r="N14"/>
      <c r="O14"/>
      <c r="P14"/>
      <c r="Q14"/>
      <c r="R14"/>
      <c r="S14"/>
    </row>
    <row r="15" spans="2:23" ht="12.75">
      <c r="B15" s="19" t="s">
        <v>541</v>
      </c>
      <c r="C15" s="19"/>
      <c r="D15" s="48"/>
      <c r="E15" s="48"/>
      <c r="J15" s="27"/>
      <c r="K15" s="20"/>
      <c r="N15"/>
      <c r="O15"/>
      <c r="P15"/>
      <c r="Q15"/>
      <c r="R15"/>
      <c r="S15"/>
    </row>
    <row r="16" spans="2:23" ht="12.75">
      <c r="B16" s="19" t="s">
        <v>542</v>
      </c>
      <c r="C16" s="45"/>
      <c r="D16" s="45"/>
      <c r="E16" s="45"/>
      <c r="F16" s="45"/>
      <c r="G16" s="45"/>
      <c r="H16" s="45"/>
      <c r="I16" s="45"/>
      <c r="J16" s="45"/>
      <c r="K16" s="45"/>
      <c r="L16" s="45"/>
      <c r="M16" s="45"/>
      <c r="N16" s="45"/>
      <c r="O16"/>
      <c r="P16"/>
      <c r="Q16"/>
      <c r="R16"/>
      <c r="S16"/>
    </row>
    <row r="17" spans="2:19" ht="12.75">
      <c r="B17" s="19" t="s">
        <v>543</v>
      </c>
      <c r="C17" s="45"/>
      <c r="D17" s="45"/>
      <c r="E17" s="45"/>
      <c r="F17" s="45"/>
      <c r="G17" s="45"/>
      <c r="H17" s="45"/>
      <c r="I17" s="45"/>
      <c r="J17" s="45"/>
      <c r="K17" s="45"/>
      <c r="L17" s="45"/>
      <c r="M17" s="45"/>
      <c r="N17" s="45"/>
      <c r="O17"/>
      <c r="P17"/>
      <c r="Q17"/>
      <c r="R17"/>
      <c r="S17"/>
    </row>
    <row r="18" spans="2:19" ht="12.75">
      <c r="B18" s="19" t="s">
        <v>544</v>
      </c>
      <c r="C18" s="45"/>
      <c r="D18" s="45"/>
      <c r="E18" s="45"/>
      <c r="F18" s="45"/>
      <c r="G18" s="45"/>
      <c r="H18" s="45"/>
      <c r="I18" s="45"/>
      <c r="J18" s="45"/>
      <c r="K18" s="45"/>
      <c r="L18" s="45"/>
      <c r="M18" s="45"/>
      <c r="N18" s="45"/>
      <c r="O18"/>
      <c r="P18"/>
      <c r="Q18"/>
      <c r="R18"/>
      <c r="S18"/>
    </row>
    <row r="19" spans="2:19" ht="12.75">
      <c r="B19" s="441" t="s">
        <v>574</v>
      </c>
      <c r="C19" s="45"/>
      <c r="D19" s="45"/>
      <c r="E19" s="45"/>
      <c r="F19" s="45"/>
      <c r="G19" s="45"/>
      <c r="H19" s="45"/>
      <c r="I19" s="45"/>
      <c r="J19" s="45"/>
      <c r="K19" s="45"/>
      <c r="L19" s="45"/>
      <c r="M19" s="45"/>
      <c r="N19" s="45"/>
      <c r="O19"/>
      <c r="P19"/>
      <c r="Q19"/>
      <c r="R19"/>
      <c r="S19"/>
    </row>
    <row r="20" spans="2:19" ht="12.75">
      <c r="B20" s="441" t="s">
        <v>634</v>
      </c>
      <c r="C20" s="45"/>
      <c r="D20" s="45"/>
      <c r="E20" s="45"/>
      <c r="F20" s="45"/>
      <c r="G20" s="45"/>
      <c r="H20" s="45"/>
      <c r="I20" s="45"/>
      <c r="J20" s="45"/>
      <c r="K20" s="45"/>
      <c r="L20" s="45"/>
      <c r="M20" s="45"/>
      <c r="N20" s="45"/>
      <c r="O20"/>
      <c r="P20"/>
      <c r="Q20"/>
      <c r="R20"/>
      <c r="S20"/>
    </row>
    <row r="21" spans="2:19" ht="12.75">
      <c r="B21" s="441" t="s">
        <v>680</v>
      </c>
      <c r="C21" s="45"/>
      <c r="D21" s="45"/>
      <c r="E21" s="45"/>
      <c r="F21" s="45"/>
      <c r="G21" s="45"/>
      <c r="H21" s="45"/>
      <c r="I21" s="45"/>
      <c r="J21" s="45"/>
      <c r="K21" s="45"/>
      <c r="L21" s="45"/>
      <c r="M21" s="45"/>
      <c r="N21" s="45"/>
      <c r="O21"/>
      <c r="P21"/>
      <c r="Q21"/>
      <c r="R21"/>
      <c r="S21"/>
    </row>
    <row r="22" spans="2:19" ht="12.75">
      <c r="B22" s="441" t="s">
        <v>813</v>
      </c>
      <c r="C22" s="45"/>
      <c r="D22" s="45"/>
      <c r="E22" s="45"/>
      <c r="F22" s="45"/>
      <c r="G22" s="45"/>
      <c r="H22" s="45"/>
      <c r="I22" s="45"/>
      <c r="J22" s="45"/>
      <c r="K22" s="45"/>
      <c r="L22" s="45"/>
      <c r="M22" s="45"/>
      <c r="N22" s="45"/>
      <c r="O22"/>
      <c r="P22"/>
      <c r="Q22"/>
      <c r="R22"/>
      <c r="S22"/>
    </row>
    <row r="23" spans="2:19" ht="12.75">
      <c r="B23" s="441"/>
      <c r="C23" s="45"/>
      <c r="D23" s="45"/>
      <c r="E23" s="45"/>
      <c r="F23" s="45"/>
      <c r="G23" s="45"/>
      <c r="H23" s="45"/>
      <c r="I23" s="45"/>
      <c r="J23" s="45"/>
      <c r="K23" s="45"/>
      <c r="L23" s="45"/>
      <c r="M23" s="45"/>
      <c r="N23" s="45"/>
      <c r="O23"/>
      <c r="P23"/>
      <c r="Q23"/>
      <c r="R23"/>
      <c r="S23"/>
    </row>
    <row r="24" spans="2:19" ht="12.75">
      <c r="B24" s="19"/>
      <c r="C24" s="19"/>
      <c r="D24" s="48"/>
      <c r="E24" s="48"/>
      <c r="J24" s="27"/>
      <c r="K24" s="20"/>
      <c r="N24"/>
      <c r="O24"/>
      <c r="P24"/>
      <c r="Q24"/>
      <c r="R24"/>
      <c r="S24"/>
    </row>
    <row r="25" spans="2:19">
      <c r="B25" s="15" t="s">
        <v>192</v>
      </c>
      <c r="C25" s="14"/>
      <c r="D25" s="14"/>
    </row>
    <row r="26" spans="2:19">
      <c r="B26" s="14" t="s">
        <v>51</v>
      </c>
      <c r="C26" s="14"/>
      <c r="D26" s="14"/>
    </row>
    <row r="27" spans="2:19">
      <c r="B27" s="336" t="s">
        <v>54</v>
      </c>
      <c r="C27" s="336"/>
      <c r="D27" s="336"/>
    </row>
    <row r="28" spans="2:19" ht="12.75">
      <c r="B28" s="15" t="s">
        <v>2</v>
      </c>
      <c r="C28" s="15"/>
      <c r="D28" s="15"/>
      <c r="F28" s="111" t="s">
        <v>185</v>
      </c>
    </row>
    <row r="29" spans="2:19">
      <c r="B29" s="15"/>
      <c r="C29" s="15"/>
      <c r="D29" s="15"/>
    </row>
    <row r="30" spans="2:19">
      <c r="B30" s="379" t="s">
        <v>3</v>
      </c>
      <c r="C30" s="380" t="s">
        <v>79</v>
      </c>
      <c r="D30" s="380" t="s">
        <v>33</v>
      </c>
      <c r="E30" s="380" t="s">
        <v>65</v>
      </c>
      <c r="F30" s="380" t="s">
        <v>250</v>
      </c>
      <c r="G30" s="89"/>
      <c r="H30" s="89"/>
      <c r="I30" s="89"/>
      <c r="J30" s="89"/>
      <c r="K30" s="89"/>
      <c r="L30" s="89"/>
      <c r="M30" s="89"/>
    </row>
    <row r="31" spans="2:19">
      <c r="B31" s="381" t="s">
        <v>4</v>
      </c>
      <c r="C31" s="382" t="s">
        <v>5</v>
      </c>
      <c r="D31" s="382" t="s">
        <v>5</v>
      </c>
      <c r="E31" s="382" t="s">
        <v>5</v>
      </c>
      <c r="F31" s="382" t="s">
        <v>5</v>
      </c>
      <c r="G31" s="86"/>
      <c r="H31" s="86"/>
      <c r="I31" s="86"/>
      <c r="J31" s="86"/>
      <c r="K31" s="86"/>
      <c r="L31" s="86"/>
      <c r="M31" s="86"/>
    </row>
    <row r="32" spans="2:19">
      <c r="B32" s="381" t="s">
        <v>6</v>
      </c>
      <c r="C32" s="383">
        <v>5492500</v>
      </c>
      <c r="D32" s="383">
        <v>5497600</v>
      </c>
      <c r="E32" s="383">
        <v>3861200</v>
      </c>
      <c r="F32" s="383">
        <v>1786000</v>
      </c>
      <c r="G32" s="86"/>
      <c r="H32" s="86"/>
      <c r="I32" s="86"/>
      <c r="J32" s="86"/>
      <c r="K32" s="86"/>
      <c r="L32" s="86"/>
      <c r="M32" s="86"/>
    </row>
    <row r="33" spans="2:13">
      <c r="B33" s="381" t="s">
        <v>7</v>
      </c>
      <c r="C33" s="383">
        <v>4306800</v>
      </c>
      <c r="D33" s="383">
        <v>5087000</v>
      </c>
      <c r="E33" s="383">
        <v>4146000</v>
      </c>
      <c r="F33" s="383">
        <v>179800</v>
      </c>
      <c r="G33" s="86"/>
      <c r="H33" s="86"/>
      <c r="I33" s="86"/>
      <c r="J33" s="86"/>
      <c r="K33" s="86"/>
      <c r="L33" s="86"/>
      <c r="M33" s="86"/>
    </row>
    <row r="34" spans="2:13">
      <c r="B34" s="381" t="s">
        <v>8</v>
      </c>
      <c r="C34" s="383">
        <v>3184600</v>
      </c>
      <c r="D34" s="383">
        <v>2580000</v>
      </c>
      <c r="E34" s="383">
        <v>3827000</v>
      </c>
      <c r="F34" s="383">
        <v>1464200</v>
      </c>
      <c r="G34" s="86"/>
      <c r="H34" s="86"/>
      <c r="I34" s="86"/>
      <c r="J34" s="86"/>
      <c r="K34" s="86"/>
      <c r="L34" s="86"/>
      <c r="M34" s="86"/>
    </row>
    <row r="35" spans="2:13">
      <c r="B35" s="381" t="s">
        <v>9</v>
      </c>
      <c r="C35" s="383">
        <v>4504100</v>
      </c>
      <c r="D35" s="383">
        <v>5234000</v>
      </c>
      <c r="E35" s="383">
        <v>4573000</v>
      </c>
      <c r="F35" s="382" t="s">
        <v>5</v>
      </c>
      <c r="G35" s="86"/>
      <c r="H35" s="86"/>
      <c r="I35" s="86"/>
      <c r="J35" s="86"/>
      <c r="K35" s="86"/>
      <c r="L35" s="86"/>
      <c r="M35" s="86"/>
    </row>
    <row r="36" spans="2:13">
      <c r="B36" s="381" t="s">
        <v>10</v>
      </c>
      <c r="C36" s="382" t="s">
        <v>5</v>
      </c>
      <c r="D36" s="382" t="s">
        <v>5</v>
      </c>
      <c r="E36" s="382" t="s">
        <v>5</v>
      </c>
      <c r="F36" s="382" t="s">
        <v>5</v>
      </c>
      <c r="G36" s="86"/>
      <c r="H36" s="86"/>
      <c r="I36" s="86"/>
      <c r="J36" s="86"/>
      <c r="K36" s="86"/>
      <c r="L36" s="86"/>
      <c r="M36" s="86"/>
    </row>
    <row r="37" spans="2:13">
      <c r="B37" s="381" t="s">
        <v>48</v>
      </c>
      <c r="C37" s="384" t="s">
        <v>5</v>
      </c>
      <c r="D37" s="384" t="s">
        <v>5</v>
      </c>
      <c r="E37" s="384" t="s">
        <v>5</v>
      </c>
      <c r="F37" s="384" t="s">
        <v>5</v>
      </c>
      <c r="G37" s="90"/>
      <c r="H37" s="90"/>
      <c r="I37" s="90"/>
      <c r="J37" s="90"/>
      <c r="K37" s="90"/>
      <c r="L37" s="90"/>
      <c r="M37" s="90"/>
    </row>
    <row r="38" spans="2:13">
      <c r="B38" s="381" t="s">
        <v>12</v>
      </c>
      <c r="C38" s="384" t="s">
        <v>5</v>
      </c>
      <c r="D38" s="384" t="s">
        <v>5</v>
      </c>
      <c r="E38" s="384" t="s">
        <v>5</v>
      </c>
      <c r="F38" s="384" t="s">
        <v>5</v>
      </c>
      <c r="G38" s="90"/>
      <c r="H38" s="90"/>
      <c r="I38" s="90"/>
      <c r="J38" s="90"/>
      <c r="K38" s="90"/>
      <c r="L38" s="90"/>
      <c r="M38" s="90"/>
    </row>
    <row r="39" spans="2:13">
      <c r="B39" s="381" t="s">
        <v>13</v>
      </c>
      <c r="C39" s="384" t="s">
        <v>5</v>
      </c>
      <c r="D39" s="384" t="s">
        <v>5</v>
      </c>
      <c r="E39" s="384" t="s">
        <v>5</v>
      </c>
      <c r="F39" s="384" t="s">
        <v>5</v>
      </c>
      <c r="G39" s="90"/>
      <c r="H39" s="90"/>
      <c r="I39" s="90"/>
      <c r="J39" s="90"/>
      <c r="K39" s="90"/>
      <c r="L39" s="90"/>
      <c r="M39" s="90"/>
    </row>
    <row r="40" spans="2:13">
      <c r="B40" s="381" t="s">
        <v>608</v>
      </c>
      <c r="C40" s="384" t="s">
        <v>5</v>
      </c>
      <c r="D40" s="384" t="s">
        <v>5</v>
      </c>
      <c r="E40" s="384" t="s">
        <v>5</v>
      </c>
      <c r="F40" s="384" t="s">
        <v>5</v>
      </c>
      <c r="G40" s="90"/>
      <c r="H40" s="90"/>
      <c r="I40" s="90"/>
      <c r="J40" s="90"/>
      <c r="K40" s="90"/>
      <c r="L40" s="90"/>
      <c r="M40" s="90"/>
    </row>
    <row r="41" spans="2:13">
      <c r="B41" s="381" t="s">
        <v>14</v>
      </c>
      <c r="C41" s="384" t="s">
        <v>5</v>
      </c>
      <c r="D41" s="384" t="s">
        <v>5</v>
      </c>
      <c r="E41" s="384" t="s">
        <v>5</v>
      </c>
      <c r="F41" s="384" t="s">
        <v>5</v>
      </c>
      <c r="G41" s="90"/>
      <c r="H41" s="90"/>
      <c r="I41" s="90"/>
      <c r="J41" s="90"/>
      <c r="K41" s="90"/>
      <c r="L41" s="90"/>
      <c r="M41" s="90"/>
    </row>
    <row r="42" spans="2:13">
      <c r="B42" s="381" t="s">
        <v>15</v>
      </c>
      <c r="C42" s="383">
        <v>10075000</v>
      </c>
      <c r="D42" s="383">
        <v>10020000</v>
      </c>
      <c r="E42" s="383">
        <v>2885000</v>
      </c>
      <c r="F42" s="383">
        <v>1266100</v>
      </c>
      <c r="G42" s="86"/>
      <c r="H42" s="86"/>
      <c r="I42" s="86"/>
      <c r="J42" s="86"/>
      <c r="K42" s="86"/>
      <c r="L42" s="86"/>
      <c r="M42" s="86"/>
    </row>
    <row r="43" spans="2:13">
      <c r="B43" s="381" t="s">
        <v>16</v>
      </c>
      <c r="C43" s="382" t="s">
        <v>5</v>
      </c>
      <c r="D43" s="382" t="s">
        <v>5</v>
      </c>
      <c r="E43" s="382" t="s">
        <v>5</v>
      </c>
      <c r="F43" s="382" t="s">
        <v>5</v>
      </c>
      <c r="G43" s="86"/>
      <c r="H43" s="86"/>
      <c r="I43" s="86"/>
      <c r="J43" s="86"/>
      <c r="K43" s="86"/>
      <c r="L43" s="86"/>
      <c r="M43" s="86"/>
    </row>
    <row r="44" spans="2:13">
      <c r="B44" s="381" t="s">
        <v>17</v>
      </c>
      <c r="C44" s="382" t="s">
        <v>5</v>
      </c>
      <c r="D44" s="382" t="s">
        <v>5</v>
      </c>
      <c r="E44" s="382" t="s">
        <v>5</v>
      </c>
      <c r="F44" s="382" t="s">
        <v>5</v>
      </c>
      <c r="G44" s="86"/>
      <c r="H44" s="86"/>
      <c r="I44" s="86"/>
      <c r="J44" s="86"/>
      <c r="K44" s="86"/>
      <c r="L44" s="86"/>
      <c r="M44" s="86"/>
    </row>
    <row r="45" spans="2:13">
      <c r="B45" s="381" t="s">
        <v>18</v>
      </c>
      <c r="C45" s="383">
        <v>909900</v>
      </c>
      <c r="D45" s="383">
        <v>542000</v>
      </c>
      <c r="E45" s="382" t="s">
        <v>5</v>
      </c>
      <c r="F45" s="382" t="s">
        <v>5</v>
      </c>
      <c r="G45" s="86"/>
      <c r="H45" s="86"/>
      <c r="I45" s="86"/>
      <c r="J45" s="86"/>
      <c r="K45" s="86"/>
      <c r="L45" s="86"/>
      <c r="M45" s="86"/>
    </row>
    <row r="46" spans="2:13">
      <c r="B46" s="381" t="s">
        <v>19</v>
      </c>
      <c r="C46" s="383">
        <v>2058000</v>
      </c>
      <c r="D46" s="383">
        <v>3323000</v>
      </c>
      <c r="E46" s="383">
        <v>3310000</v>
      </c>
      <c r="F46" s="383">
        <v>3182400</v>
      </c>
      <c r="G46" s="86"/>
      <c r="H46" s="86"/>
      <c r="I46" s="86"/>
      <c r="J46" s="86"/>
      <c r="K46" s="86"/>
      <c r="L46" s="86"/>
      <c r="M46" s="86"/>
    </row>
    <row r="47" spans="2:13">
      <c r="B47" s="381" t="s">
        <v>20</v>
      </c>
      <c r="C47" s="382" t="s">
        <v>5</v>
      </c>
      <c r="D47" s="382" t="s">
        <v>5</v>
      </c>
      <c r="E47" s="382" t="s">
        <v>5</v>
      </c>
      <c r="F47" s="382" t="s">
        <v>5</v>
      </c>
      <c r="G47" s="86"/>
      <c r="H47" s="86"/>
      <c r="I47" s="86"/>
      <c r="J47" s="86"/>
      <c r="K47" s="86"/>
      <c r="L47" s="86"/>
      <c r="M47" s="86"/>
    </row>
    <row r="48" spans="2:13">
      <c r="B48" s="385"/>
      <c r="C48" s="383"/>
      <c r="D48" s="383"/>
      <c r="E48" s="383"/>
      <c r="F48" s="383"/>
      <c r="G48" s="86"/>
      <c r="H48" s="86"/>
      <c r="I48" s="86"/>
      <c r="J48" s="86"/>
      <c r="K48" s="86"/>
      <c r="L48" s="86"/>
      <c r="M48" s="86"/>
    </row>
    <row r="49" spans="2:13">
      <c r="B49" s="386" t="s">
        <v>21</v>
      </c>
      <c r="C49" s="387">
        <f>SUM(C32:C47)</f>
        <v>30530900</v>
      </c>
      <c r="D49" s="387">
        <f>SUM(D32:D47)</f>
        <v>32283600</v>
      </c>
      <c r="E49" s="387">
        <f>SUM(E32:E47)</f>
        <v>22602200</v>
      </c>
      <c r="F49" s="387">
        <f>SUM(F32:F47)</f>
        <v>7878500</v>
      </c>
      <c r="G49" s="85"/>
      <c r="H49" s="85"/>
      <c r="I49" s="85"/>
      <c r="J49" s="85"/>
      <c r="K49" s="85"/>
      <c r="L49" s="85"/>
      <c r="M49" s="85"/>
    </row>
    <row r="50" spans="2:13">
      <c r="B50" s="19" t="s">
        <v>196</v>
      </c>
      <c r="C50" s="19"/>
      <c r="D50" s="19"/>
      <c r="E50" s="49"/>
    </row>
    <row r="51" spans="2:13">
      <c r="B51" s="9" t="s">
        <v>246</v>
      </c>
      <c r="C51" s="19"/>
      <c r="D51" s="19"/>
      <c r="E51" s="49"/>
      <c r="L51" s="32"/>
    </row>
    <row r="52" spans="2:13">
      <c r="B52" s="50" t="s">
        <v>55</v>
      </c>
      <c r="C52" s="50"/>
      <c r="D52" s="50"/>
      <c r="E52" s="49"/>
    </row>
    <row r="53" spans="2:13">
      <c r="B53" s="50" t="s">
        <v>247</v>
      </c>
      <c r="C53" s="50"/>
      <c r="D53" s="50"/>
      <c r="E53" s="49"/>
    </row>
    <row r="54" spans="2:13">
      <c r="B54" s="50" t="s">
        <v>248</v>
      </c>
      <c r="C54" s="51"/>
      <c r="D54" s="51"/>
      <c r="E54" s="52"/>
      <c r="F54" s="53"/>
      <c r="G54" s="53"/>
      <c r="H54" s="53"/>
      <c r="I54" s="53"/>
    </row>
    <row r="55" spans="2:13">
      <c r="B55" s="50" t="s">
        <v>56</v>
      </c>
      <c r="C55" s="51"/>
      <c r="D55" s="51"/>
      <c r="E55" s="52"/>
      <c r="F55" s="53"/>
      <c r="G55" s="53"/>
      <c r="H55" s="53"/>
      <c r="I55" s="53"/>
    </row>
    <row r="56" spans="2:13">
      <c r="B56" s="50" t="s">
        <v>57</v>
      </c>
      <c r="C56" s="51"/>
      <c r="D56" s="51"/>
      <c r="E56" s="52"/>
      <c r="F56" s="53"/>
      <c r="G56" s="53"/>
      <c r="H56" s="53"/>
      <c r="I56" s="53"/>
    </row>
    <row r="57" spans="2:13">
      <c r="B57" s="50" t="s">
        <v>249</v>
      </c>
      <c r="C57" s="51"/>
      <c r="D57" s="51"/>
      <c r="E57" s="52"/>
      <c r="F57" s="53"/>
      <c r="G57" s="53"/>
      <c r="H57" s="53"/>
      <c r="I57" s="53"/>
    </row>
    <row r="58" spans="2:13">
      <c r="B58" s="50" t="s">
        <v>58</v>
      </c>
      <c r="C58" s="51"/>
      <c r="D58" s="51"/>
      <c r="E58" s="52"/>
      <c r="F58" s="53"/>
      <c r="G58" s="53"/>
      <c r="H58" s="53"/>
      <c r="I58" s="53"/>
    </row>
    <row r="59" spans="2:13">
      <c r="B59" s="19"/>
      <c r="C59" s="51"/>
      <c r="D59" s="51"/>
      <c r="E59" s="52"/>
      <c r="F59" s="53"/>
      <c r="G59" s="53"/>
      <c r="H59" s="53"/>
      <c r="I59" s="53"/>
    </row>
    <row r="60" spans="2:13">
      <c r="B60" s="19"/>
      <c r="C60" s="51"/>
      <c r="D60" s="51"/>
      <c r="E60" s="52"/>
      <c r="F60" s="53"/>
      <c r="G60" s="53"/>
      <c r="H60" s="53"/>
      <c r="I60" s="53"/>
    </row>
    <row r="61" spans="2:13">
      <c r="B61" s="19"/>
      <c r="C61" s="51"/>
      <c r="D61" s="51"/>
      <c r="E61" s="52"/>
      <c r="F61" s="53"/>
      <c r="G61" s="53"/>
      <c r="H61" s="53"/>
      <c r="I61" s="53"/>
    </row>
    <row r="62" spans="2:13">
      <c r="B62" s="26"/>
      <c r="C62" s="51"/>
      <c r="D62" s="51"/>
      <c r="E62" s="52"/>
      <c r="F62" s="53"/>
      <c r="G62" s="20"/>
      <c r="H62" s="20"/>
      <c r="I62" s="20"/>
      <c r="J62" s="20"/>
      <c r="K62" s="20"/>
    </row>
    <row r="63" spans="2:13">
      <c r="B63" s="26"/>
      <c r="C63" s="51"/>
      <c r="D63" s="51"/>
      <c r="E63" s="52"/>
      <c r="F63" s="53"/>
      <c r="G63" s="20"/>
      <c r="H63" s="20"/>
      <c r="I63" s="20"/>
      <c r="J63" s="20"/>
      <c r="K63" s="20"/>
    </row>
    <row r="64" spans="2:13">
      <c r="B64" s="26"/>
      <c r="C64" s="26"/>
      <c r="E64" s="20"/>
      <c r="F64" s="20"/>
      <c r="G64" s="20"/>
      <c r="H64" s="20"/>
      <c r="I64" s="20"/>
      <c r="J64" s="20"/>
      <c r="K64" s="20"/>
    </row>
    <row r="65" spans="2:11">
      <c r="B65" s="42"/>
      <c r="C65" s="26"/>
      <c r="D65" s="24"/>
      <c r="E65" s="42"/>
      <c r="F65" s="42"/>
      <c r="G65" s="20"/>
      <c r="H65" s="20"/>
      <c r="I65" s="42"/>
      <c r="J65" s="42"/>
    </row>
    <row r="66" spans="2:11" ht="16.5" customHeight="1">
      <c r="B66" s="42"/>
      <c r="C66" s="42"/>
      <c r="D66" s="26"/>
      <c r="E66" s="20"/>
      <c r="F66" s="20"/>
      <c r="G66" s="20"/>
      <c r="H66" s="20"/>
      <c r="I66" s="20"/>
      <c r="J66" s="20"/>
      <c r="K66" s="20"/>
    </row>
    <row r="67" spans="2:11">
      <c r="B67" s="42"/>
      <c r="C67" s="42"/>
      <c r="D67" s="26"/>
      <c r="E67" s="20"/>
      <c r="F67" s="20"/>
      <c r="G67" s="20"/>
      <c r="H67" s="20"/>
      <c r="I67" s="20"/>
      <c r="J67" s="20"/>
      <c r="K67" s="20"/>
    </row>
    <row r="68" spans="2:11">
      <c r="B68" s="42"/>
      <c r="C68" s="42"/>
      <c r="D68" s="26"/>
      <c r="E68" s="20"/>
      <c r="F68" s="20"/>
      <c r="G68" s="20"/>
      <c r="H68" s="20"/>
      <c r="I68" s="20"/>
      <c r="J68" s="20"/>
      <c r="K68" s="20"/>
    </row>
    <row r="69" spans="2:11">
      <c r="B69" s="42"/>
      <c r="C69" s="42"/>
      <c r="D69" s="26"/>
      <c r="E69" s="20"/>
      <c r="F69" s="20"/>
      <c r="G69" s="20"/>
      <c r="H69" s="20"/>
      <c r="I69" s="20"/>
      <c r="J69" s="20"/>
      <c r="K69" s="20"/>
    </row>
    <row r="70" spans="2:11">
      <c r="B70" s="42"/>
      <c r="C70" s="42"/>
      <c r="D70" s="26"/>
      <c r="E70" s="20"/>
      <c r="F70" s="20"/>
      <c r="G70" s="20"/>
      <c r="H70" s="20"/>
      <c r="I70" s="20"/>
      <c r="J70" s="20"/>
      <c r="K70" s="20"/>
    </row>
    <row r="71" spans="2:11">
      <c r="B71" s="42"/>
      <c r="C71" s="42"/>
      <c r="D71" s="26"/>
      <c r="E71" s="20"/>
      <c r="F71" s="20"/>
      <c r="G71" s="20"/>
      <c r="H71" s="20"/>
      <c r="I71" s="20"/>
      <c r="J71" s="20"/>
      <c r="K71" s="20"/>
    </row>
    <row r="72" spans="2:11">
      <c r="B72" s="42"/>
      <c r="C72" s="42"/>
      <c r="D72" s="26"/>
      <c r="E72" s="20"/>
      <c r="F72" s="20"/>
      <c r="G72" s="20"/>
      <c r="H72" s="20"/>
      <c r="I72" s="20"/>
      <c r="J72" s="20"/>
      <c r="K72" s="20"/>
    </row>
    <row r="73" spans="2:11">
      <c r="B73" s="42"/>
      <c r="C73" s="42"/>
      <c r="D73" s="26"/>
      <c r="E73" s="20"/>
      <c r="F73" s="20"/>
      <c r="G73" s="20"/>
      <c r="H73" s="20"/>
      <c r="I73" s="20"/>
      <c r="J73" s="20"/>
      <c r="K73" s="20"/>
    </row>
    <row r="74" spans="2:11">
      <c r="B74" s="42"/>
      <c r="C74" s="42"/>
      <c r="D74" s="26"/>
      <c r="E74" s="20"/>
      <c r="F74" s="20"/>
      <c r="G74" s="20"/>
      <c r="H74" s="20"/>
      <c r="I74" s="20"/>
      <c r="J74" s="20"/>
      <c r="K74" s="20"/>
    </row>
    <row r="75" spans="2:11">
      <c r="B75" s="42"/>
      <c r="C75" s="42"/>
      <c r="D75" s="26"/>
      <c r="E75" s="20"/>
      <c r="F75" s="20"/>
      <c r="G75" s="20"/>
      <c r="H75" s="20"/>
      <c r="I75" s="20"/>
      <c r="J75" s="20"/>
      <c r="K75" s="20"/>
    </row>
    <row r="76" spans="2:11">
      <c r="B76" s="26"/>
      <c r="C76" s="26"/>
      <c r="D76" s="26"/>
      <c r="E76" s="20"/>
      <c r="F76" s="20"/>
      <c r="G76" s="20"/>
      <c r="H76" s="20"/>
      <c r="I76" s="20"/>
      <c r="J76" s="20"/>
      <c r="K76" s="20"/>
    </row>
    <row r="77" spans="2:11">
      <c r="B77" s="26"/>
      <c r="C77" s="26"/>
      <c r="D77" s="26"/>
      <c r="E77" s="20"/>
      <c r="F77" s="20"/>
      <c r="G77" s="20"/>
      <c r="H77" s="20"/>
      <c r="I77" s="20"/>
      <c r="J77" s="20"/>
      <c r="K77" s="20"/>
    </row>
    <row r="78" spans="2:11">
      <c r="B78" s="26"/>
      <c r="C78" s="26"/>
      <c r="D78" s="26"/>
      <c r="E78" s="20"/>
      <c r="F78" s="20"/>
      <c r="G78" s="20"/>
      <c r="H78" s="20"/>
      <c r="I78" s="20"/>
      <c r="J78" s="20"/>
      <c r="K78" s="20"/>
    </row>
    <row r="79" spans="2:11">
      <c r="B79" s="26"/>
      <c r="C79" s="26"/>
      <c r="D79" s="26"/>
      <c r="E79" s="20"/>
      <c r="F79" s="20"/>
      <c r="G79" s="20"/>
      <c r="H79" s="20"/>
      <c r="I79" s="20"/>
      <c r="J79" s="20"/>
      <c r="K79" s="20"/>
    </row>
    <row r="80" spans="2:11">
      <c r="B80" s="26"/>
      <c r="C80" s="26"/>
      <c r="D80" s="26"/>
      <c r="E80" s="20"/>
      <c r="F80" s="20"/>
      <c r="G80" s="20"/>
      <c r="H80" s="20"/>
      <c r="I80" s="20"/>
      <c r="J80" s="20"/>
      <c r="K80" s="20"/>
    </row>
    <row r="81" spans="2:11">
      <c r="B81" s="26"/>
      <c r="C81" s="26"/>
      <c r="D81" s="26"/>
      <c r="E81" s="20"/>
      <c r="F81" s="20"/>
      <c r="G81" s="20"/>
      <c r="H81" s="20"/>
      <c r="I81" s="20"/>
      <c r="J81" s="20"/>
      <c r="K81" s="20"/>
    </row>
    <row r="82" spans="2:11">
      <c r="B82" s="26"/>
      <c r="C82" s="26"/>
      <c r="D82" s="26"/>
      <c r="E82" s="20"/>
      <c r="F82" s="20"/>
      <c r="G82" s="20"/>
      <c r="H82" s="20"/>
      <c r="I82" s="20"/>
      <c r="J82" s="20"/>
      <c r="K82" s="20"/>
    </row>
    <row r="83" spans="2:11">
      <c r="B83" s="26"/>
      <c r="C83" s="26"/>
      <c r="D83" s="26"/>
      <c r="E83" s="20"/>
      <c r="F83" s="20"/>
      <c r="G83" s="20"/>
      <c r="H83" s="20"/>
      <c r="I83" s="20"/>
      <c r="J83" s="20"/>
      <c r="K83" s="20"/>
    </row>
    <row r="84" spans="2:11">
      <c r="B84" s="26"/>
      <c r="C84" s="26"/>
      <c r="D84" s="26"/>
      <c r="E84" s="20"/>
      <c r="F84" s="20"/>
      <c r="G84" s="20"/>
      <c r="H84" s="20"/>
      <c r="I84" s="20"/>
      <c r="J84" s="20"/>
      <c r="K84" s="20"/>
    </row>
    <row r="85" spans="2:11">
      <c r="B85" s="26"/>
      <c r="C85" s="26"/>
      <c r="D85" s="26"/>
      <c r="E85" s="20"/>
      <c r="F85" s="20"/>
      <c r="G85" s="20"/>
      <c r="H85" s="20"/>
      <c r="I85" s="20"/>
      <c r="J85" s="20"/>
      <c r="K85" s="20"/>
    </row>
    <row r="86" spans="2:11">
      <c r="B86" s="26"/>
      <c r="C86" s="26"/>
      <c r="D86" s="26"/>
      <c r="E86" s="20"/>
      <c r="F86" s="20"/>
      <c r="G86" s="20"/>
      <c r="H86" s="20"/>
      <c r="I86" s="20"/>
      <c r="J86" s="20"/>
      <c r="K86" s="20"/>
    </row>
    <row r="87" spans="2:11">
      <c r="B87" s="26"/>
      <c r="C87" s="26"/>
      <c r="D87" s="26"/>
      <c r="E87" s="20"/>
      <c r="F87" s="20"/>
      <c r="G87" s="20"/>
      <c r="H87" s="20"/>
      <c r="I87" s="20"/>
      <c r="J87" s="20"/>
      <c r="K87" s="20"/>
    </row>
    <row r="88" spans="2:11">
      <c r="B88" s="26"/>
      <c r="C88" s="26"/>
      <c r="D88" s="26"/>
      <c r="E88" s="20"/>
      <c r="F88" s="20"/>
      <c r="G88" s="20"/>
      <c r="H88" s="20"/>
      <c r="I88" s="20"/>
      <c r="J88" s="20"/>
      <c r="K88" s="20"/>
    </row>
    <row r="89" spans="2:11">
      <c r="B89" s="26"/>
      <c r="C89" s="26"/>
      <c r="D89" s="26"/>
      <c r="E89" s="20"/>
      <c r="F89" s="20"/>
      <c r="G89" s="20"/>
      <c r="H89" s="20"/>
      <c r="I89" s="20"/>
      <c r="J89" s="20"/>
      <c r="K89" s="20"/>
    </row>
  </sheetData>
  <mergeCells count="1">
    <mergeCell ref="B8:B9"/>
  </mergeCells>
  <phoneticPr fontId="14" type="noConversion"/>
  <hyperlinks>
    <hyperlink ref="F28" location="'Indice Regiones'!A1" display="&lt; Volver &gt;" xr:uid="{00000000-0004-0000-1000-000000000000}"/>
    <hyperlink ref="O6" location="'Indice Regiones'!A1" display="&lt; Volver &gt;" xr:uid="{00000000-0004-0000-1000-000001000000}"/>
  </hyperlinks>
  <pageMargins left="0.75" right="0.75" top="1" bottom="1" header="0" footer="0"/>
  <pageSetup orientation="portrait" horizontalDpi="4294967295" verticalDpi="429496729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B1:X41"/>
  <sheetViews>
    <sheetView showGridLines="0" zoomScale="90" zoomScaleNormal="90" workbookViewId="0">
      <selection activeCell="L33" sqref="L33"/>
    </sheetView>
  </sheetViews>
  <sheetFormatPr baseColWidth="10" defaultRowHeight="12.75"/>
  <cols>
    <col min="1" max="1" width="3.7109375" customWidth="1"/>
    <col min="2" max="2" width="16.5703125" customWidth="1"/>
    <col min="18" max="18" width="11.42578125" style="64"/>
    <col min="20" max="20" width="11.42578125" style="64"/>
  </cols>
  <sheetData>
    <row r="1" spans="2:24">
      <c r="B1" s="15" t="s">
        <v>197</v>
      </c>
    </row>
    <row r="2" spans="2:24">
      <c r="B2" s="140" t="s">
        <v>545</v>
      </c>
      <c r="C2" s="141"/>
      <c r="D2" s="65"/>
      <c r="E2" s="65"/>
      <c r="F2" s="65"/>
      <c r="G2" s="65"/>
      <c r="H2" s="65"/>
      <c r="I2" s="65"/>
      <c r="J2" s="65"/>
      <c r="L2" s="23"/>
      <c r="P2" s="111" t="s">
        <v>185</v>
      </c>
    </row>
    <row r="3" spans="2:24">
      <c r="B3" s="65"/>
      <c r="C3" s="65"/>
      <c r="D3" s="65"/>
      <c r="E3" s="65"/>
      <c r="F3" s="65"/>
      <c r="G3" s="65"/>
      <c r="H3" s="65"/>
      <c r="I3" s="65"/>
      <c r="J3" s="65"/>
      <c r="L3" s="23"/>
    </row>
    <row r="4" spans="2:24">
      <c r="B4" s="391" t="s">
        <v>146</v>
      </c>
      <c r="C4" s="392" t="s">
        <v>465</v>
      </c>
      <c r="D4" s="392" t="s">
        <v>79</v>
      </c>
      <c r="E4" s="392" t="s">
        <v>64</v>
      </c>
      <c r="F4" s="393">
        <v>2003</v>
      </c>
      <c r="G4" s="393">
        <v>2004</v>
      </c>
      <c r="H4" s="393">
        <v>2005</v>
      </c>
      <c r="I4" s="393">
        <v>2006</v>
      </c>
      <c r="J4" s="394">
        <v>2007</v>
      </c>
      <c r="K4" s="394">
        <v>2008</v>
      </c>
      <c r="L4" s="394">
        <v>2009</v>
      </c>
      <c r="M4" s="394">
        <v>2010</v>
      </c>
      <c r="N4" s="394">
        <v>2011</v>
      </c>
      <c r="O4" s="394">
        <v>2012</v>
      </c>
      <c r="P4" s="394">
        <v>2013</v>
      </c>
      <c r="Q4" s="394">
        <v>2014</v>
      </c>
      <c r="R4" s="394">
        <v>2015</v>
      </c>
      <c r="S4" s="394">
        <v>2016</v>
      </c>
      <c r="T4" s="394" t="s">
        <v>609</v>
      </c>
      <c r="U4" s="394" t="s">
        <v>610</v>
      </c>
      <c r="V4" s="394" t="s">
        <v>646</v>
      </c>
      <c r="W4" s="394">
        <v>2020</v>
      </c>
      <c r="X4" s="397">
        <v>2021</v>
      </c>
    </row>
    <row r="5" spans="2:24">
      <c r="B5" s="389" t="s">
        <v>4</v>
      </c>
      <c r="C5" s="400">
        <v>0</v>
      </c>
      <c r="D5" s="400">
        <v>0</v>
      </c>
      <c r="E5" s="400">
        <v>0</v>
      </c>
      <c r="F5" s="400">
        <v>0</v>
      </c>
      <c r="G5" s="400">
        <v>0</v>
      </c>
      <c r="H5" s="400">
        <v>0</v>
      </c>
      <c r="I5" s="400">
        <v>0</v>
      </c>
      <c r="J5" s="400">
        <v>0</v>
      </c>
      <c r="K5" s="400">
        <v>209279</v>
      </c>
      <c r="L5" s="400">
        <v>212189</v>
      </c>
      <c r="M5" s="400">
        <v>215208</v>
      </c>
      <c r="N5" s="400">
        <v>218689</v>
      </c>
      <c r="O5" s="400">
        <v>222202</v>
      </c>
      <c r="P5" s="401">
        <v>225025</v>
      </c>
      <c r="Q5" s="400">
        <v>227956</v>
      </c>
      <c r="R5" s="401">
        <v>230986</v>
      </c>
      <c r="S5" s="401">
        <v>233922</v>
      </c>
      <c r="T5" s="401">
        <v>237082</v>
      </c>
      <c r="U5" s="400">
        <v>241901</v>
      </c>
      <c r="V5" s="400">
        <v>247036</v>
      </c>
      <c r="W5" s="400">
        <v>252110</v>
      </c>
      <c r="X5" s="400">
        <v>255380</v>
      </c>
    </row>
    <row r="6" spans="2:24">
      <c r="B6" s="381" t="s">
        <v>6</v>
      </c>
      <c r="C6" s="402">
        <v>438283</v>
      </c>
      <c r="D6" s="402">
        <v>444604</v>
      </c>
      <c r="E6" s="402">
        <v>441691</v>
      </c>
      <c r="F6" s="402">
        <v>449007</v>
      </c>
      <c r="G6" s="402">
        <v>456942</v>
      </c>
      <c r="H6" s="402">
        <v>464890</v>
      </c>
      <c r="I6" s="402">
        <v>473071</v>
      </c>
      <c r="J6" s="402">
        <v>481508</v>
      </c>
      <c r="K6" s="402">
        <v>281334</v>
      </c>
      <c r="L6" s="402">
        <v>287773</v>
      </c>
      <c r="M6" s="402">
        <v>294172</v>
      </c>
      <c r="N6" s="402">
        <v>301143</v>
      </c>
      <c r="O6" s="402">
        <v>308251</v>
      </c>
      <c r="P6" s="403">
        <v>314818</v>
      </c>
      <c r="Q6" s="402">
        <v>321678</v>
      </c>
      <c r="R6" s="403">
        <v>328417</v>
      </c>
      <c r="S6" s="403">
        <v>334865</v>
      </c>
      <c r="T6" s="403">
        <v>342129</v>
      </c>
      <c r="U6" s="402">
        <v>354940</v>
      </c>
      <c r="V6" s="402">
        <v>368906</v>
      </c>
      <c r="W6" s="402">
        <v>382773</v>
      </c>
      <c r="X6" s="402">
        <v>391165</v>
      </c>
    </row>
    <row r="7" spans="2:24">
      <c r="B7" s="381" t="s">
        <v>7</v>
      </c>
      <c r="C7" s="402">
        <v>505811</v>
      </c>
      <c r="D7" s="402">
        <v>512868</v>
      </c>
      <c r="E7" s="402">
        <v>502741</v>
      </c>
      <c r="F7" s="402">
        <v>510045</v>
      </c>
      <c r="G7" s="402">
        <v>517333</v>
      </c>
      <c r="H7" s="402">
        <v>524422</v>
      </c>
      <c r="I7" s="402">
        <v>531553</v>
      </c>
      <c r="J7" s="402">
        <v>539071</v>
      </c>
      <c r="K7" s="402">
        <v>546939</v>
      </c>
      <c r="L7" s="402">
        <v>554646</v>
      </c>
      <c r="M7" s="402">
        <v>562331</v>
      </c>
      <c r="N7" s="402">
        <v>570307</v>
      </c>
      <c r="O7" s="402">
        <v>578137</v>
      </c>
      <c r="P7" s="403">
        <v>586685</v>
      </c>
      <c r="Q7" s="402">
        <v>596155</v>
      </c>
      <c r="R7" s="403">
        <v>604877</v>
      </c>
      <c r="S7" s="403">
        <v>613640</v>
      </c>
      <c r="T7" s="403">
        <v>623851</v>
      </c>
      <c r="U7" s="402">
        <v>645022</v>
      </c>
      <c r="V7" s="402">
        <v>668563</v>
      </c>
      <c r="W7" s="402">
        <v>691854</v>
      </c>
      <c r="X7" s="402">
        <v>703746</v>
      </c>
    </row>
    <row r="8" spans="2:24">
      <c r="B8" s="381" t="s">
        <v>8</v>
      </c>
      <c r="C8" s="402">
        <v>260190</v>
      </c>
      <c r="D8" s="402">
        <v>262239</v>
      </c>
      <c r="E8" s="402">
        <v>263924</v>
      </c>
      <c r="F8" s="402">
        <v>266544</v>
      </c>
      <c r="G8" s="402">
        <v>268999</v>
      </c>
      <c r="H8" s="402">
        <v>271434</v>
      </c>
      <c r="I8" s="402">
        <v>274064</v>
      </c>
      <c r="J8" s="402">
        <v>276858</v>
      </c>
      <c r="K8" s="402">
        <v>279750</v>
      </c>
      <c r="L8" s="402">
        <v>282769</v>
      </c>
      <c r="M8" s="402">
        <v>285860</v>
      </c>
      <c r="N8" s="402">
        <v>289014</v>
      </c>
      <c r="O8" s="402">
        <v>291941</v>
      </c>
      <c r="P8" s="403">
        <v>294709</v>
      </c>
      <c r="Q8" s="402">
        <v>297546</v>
      </c>
      <c r="R8" s="403">
        <v>300065</v>
      </c>
      <c r="S8" s="403">
        <v>302402</v>
      </c>
      <c r="T8" s="403">
        <v>304580</v>
      </c>
      <c r="U8" s="402">
        <v>307835</v>
      </c>
      <c r="V8" s="402">
        <v>311307</v>
      </c>
      <c r="W8" s="402">
        <v>314709</v>
      </c>
      <c r="X8" s="402">
        <v>316737</v>
      </c>
    </row>
    <row r="9" spans="2:24">
      <c r="B9" s="381" t="s">
        <v>9</v>
      </c>
      <c r="C9" s="402">
        <v>615001</v>
      </c>
      <c r="D9" s="402">
        <v>625391</v>
      </c>
      <c r="E9" s="402">
        <v>628489</v>
      </c>
      <c r="F9" s="404">
        <v>637313</v>
      </c>
      <c r="G9" s="402">
        <v>646251</v>
      </c>
      <c r="H9" s="402">
        <v>655329</v>
      </c>
      <c r="I9" s="402">
        <v>664731</v>
      </c>
      <c r="J9" s="402">
        <v>674245</v>
      </c>
      <c r="K9" s="402">
        <v>684510</v>
      </c>
      <c r="L9" s="402">
        <v>695510</v>
      </c>
      <c r="M9" s="402">
        <v>706914</v>
      </c>
      <c r="N9" s="402">
        <v>718763</v>
      </c>
      <c r="O9" s="402">
        <v>730943</v>
      </c>
      <c r="P9" s="403">
        <v>743026</v>
      </c>
      <c r="Q9" s="402">
        <v>755432</v>
      </c>
      <c r="R9" s="403">
        <v>768087</v>
      </c>
      <c r="S9" s="403">
        <v>780310</v>
      </c>
      <c r="T9" s="403">
        <v>793049</v>
      </c>
      <c r="U9" s="402">
        <v>807213</v>
      </c>
      <c r="V9" s="402">
        <v>821726</v>
      </c>
      <c r="W9" s="402">
        <v>836096</v>
      </c>
      <c r="X9" s="402">
        <v>848079</v>
      </c>
    </row>
    <row r="10" spans="2:24">
      <c r="B10" s="381" t="s">
        <v>10</v>
      </c>
      <c r="C10" s="404">
        <v>1562413</v>
      </c>
      <c r="D10" s="404">
        <v>1582473</v>
      </c>
      <c r="E10" s="404">
        <v>1597346</v>
      </c>
      <c r="F10" s="404">
        <v>1615876</v>
      </c>
      <c r="G10" s="402">
        <v>1634045</v>
      </c>
      <c r="H10" s="402">
        <v>1651904</v>
      </c>
      <c r="I10" s="402">
        <v>1669839</v>
      </c>
      <c r="J10" s="402">
        <v>1688072</v>
      </c>
      <c r="K10" s="402">
        <v>1707196</v>
      </c>
      <c r="L10" s="402">
        <v>1726803</v>
      </c>
      <c r="M10" s="402">
        <v>1746537</v>
      </c>
      <c r="N10" s="402">
        <v>1766558</v>
      </c>
      <c r="O10" s="402">
        <v>1787099</v>
      </c>
      <c r="P10" s="403">
        <v>1805775</v>
      </c>
      <c r="Q10" s="402">
        <v>1824842</v>
      </c>
      <c r="R10" s="403">
        <v>1844609</v>
      </c>
      <c r="S10" s="403">
        <v>1864129</v>
      </c>
      <c r="T10" s="403">
        <v>1885948</v>
      </c>
      <c r="U10" s="402">
        <v>1910385</v>
      </c>
      <c r="V10" s="402">
        <v>1935455</v>
      </c>
      <c r="W10" s="402">
        <v>1960170</v>
      </c>
      <c r="X10" s="402">
        <v>1979373</v>
      </c>
    </row>
    <row r="11" spans="2:24">
      <c r="B11" s="381" t="s">
        <v>11</v>
      </c>
      <c r="C11" s="404">
        <v>6171283</v>
      </c>
      <c r="D11" s="404">
        <v>6244780</v>
      </c>
      <c r="E11" s="404">
        <v>6305647</v>
      </c>
      <c r="F11" s="404">
        <v>6379768</v>
      </c>
      <c r="G11" s="402">
        <v>6453961</v>
      </c>
      <c r="H11" s="402">
        <v>6525158</v>
      </c>
      <c r="I11" s="402">
        <v>6597698</v>
      </c>
      <c r="J11" s="402">
        <v>6672285</v>
      </c>
      <c r="K11" s="402">
        <v>6750464</v>
      </c>
      <c r="L11" s="402">
        <v>6827896</v>
      </c>
      <c r="M11" s="402">
        <v>6904143</v>
      </c>
      <c r="N11" s="402">
        <v>6984240</v>
      </c>
      <c r="O11" s="402">
        <v>7065046</v>
      </c>
      <c r="P11" s="403">
        <v>7131650</v>
      </c>
      <c r="Q11" s="402">
        <v>7202595</v>
      </c>
      <c r="R11" s="403">
        <v>7279754</v>
      </c>
      <c r="S11" s="403">
        <v>7369532</v>
      </c>
      <c r="T11" s="403">
        <v>7508690</v>
      </c>
      <c r="U11" s="402">
        <v>7702891</v>
      </c>
      <c r="V11" s="402">
        <v>7915199</v>
      </c>
      <c r="W11" s="402">
        <v>8125072</v>
      </c>
      <c r="X11" s="402">
        <v>8242459</v>
      </c>
    </row>
    <row r="12" spans="2:24">
      <c r="B12" s="381" t="s">
        <v>12</v>
      </c>
      <c r="C12" s="402">
        <v>795895</v>
      </c>
      <c r="D12" s="402">
        <v>804824</v>
      </c>
      <c r="E12" s="402">
        <v>808184</v>
      </c>
      <c r="F12" s="402">
        <v>817011</v>
      </c>
      <c r="G12" s="402">
        <v>825816</v>
      </c>
      <c r="H12" s="402">
        <v>834493</v>
      </c>
      <c r="I12" s="402">
        <v>843131</v>
      </c>
      <c r="J12" s="402">
        <v>852115</v>
      </c>
      <c r="K12" s="402">
        <v>861829</v>
      </c>
      <c r="L12" s="402">
        <v>871847</v>
      </c>
      <c r="M12" s="402">
        <v>881986</v>
      </c>
      <c r="N12" s="402">
        <v>892165</v>
      </c>
      <c r="O12" s="402">
        <v>902274</v>
      </c>
      <c r="P12" s="403">
        <v>912070</v>
      </c>
      <c r="Q12" s="402">
        <v>921886</v>
      </c>
      <c r="R12" s="403">
        <v>931982</v>
      </c>
      <c r="S12" s="403">
        <v>942520</v>
      </c>
      <c r="T12" s="403">
        <v>954279</v>
      </c>
      <c r="U12" s="402">
        <v>966486</v>
      </c>
      <c r="V12" s="402">
        <v>978868</v>
      </c>
      <c r="W12" s="402">
        <v>991063</v>
      </c>
      <c r="X12" s="402">
        <v>1000959</v>
      </c>
    </row>
    <row r="13" spans="2:24">
      <c r="B13" s="381" t="s">
        <v>13</v>
      </c>
      <c r="C13" s="402">
        <v>924883</v>
      </c>
      <c r="D13" s="402">
        <v>933324</v>
      </c>
      <c r="E13" s="402">
        <v>943174</v>
      </c>
      <c r="F13" s="402">
        <v>951348</v>
      </c>
      <c r="G13" s="402">
        <v>959581</v>
      </c>
      <c r="H13" s="402">
        <v>967638</v>
      </c>
      <c r="I13" s="402">
        <v>975876</v>
      </c>
      <c r="J13" s="402">
        <v>984607</v>
      </c>
      <c r="K13" s="402">
        <v>994027</v>
      </c>
      <c r="L13" s="402">
        <v>1004039</v>
      </c>
      <c r="M13" s="402">
        <v>1014309</v>
      </c>
      <c r="N13" s="402">
        <v>1024845</v>
      </c>
      <c r="O13" s="402">
        <v>1035111</v>
      </c>
      <c r="P13" s="403">
        <v>1045513</v>
      </c>
      <c r="Q13" s="402">
        <v>1056331</v>
      </c>
      <c r="R13" s="403">
        <v>1067995</v>
      </c>
      <c r="S13" s="403">
        <v>1079855</v>
      </c>
      <c r="T13" s="403">
        <v>1092575</v>
      </c>
      <c r="U13" s="402">
        <v>1105731</v>
      </c>
      <c r="V13" s="402">
        <v>1118947</v>
      </c>
      <c r="W13" s="402">
        <v>1131939</v>
      </c>
      <c r="X13" s="402">
        <v>1143012</v>
      </c>
    </row>
    <row r="14" spans="2:24">
      <c r="B14" s="381" t="s">
        <v>608</v>
      </c>
      <c r="C14" s="402">
        <v>0</v>
      </c>
      <c r="D14" s="402">
        <v>0</v>
      </c>
      <c r="E14" s="402" t="s">
        <v>5</v>
      </c>
      <c r="F14" s="402" t="s">
        <v>5</v>
      </c>
      <c r="G14" s="402" t="s">
        <v>5</v>
      </c>
      <c r="H14" s="402" t="s">
        <v>5</v>
      </c>
      <c r="I14" s="402" t="s">
        <v>5</v>
      </c>
      <c r="J14" s="402" t="s">
        <v>5</v>
      </c>
      <c r="K14" s="402" t="s">
        <v>5</v>
      </c>
      <c r="L14" s="402" t="s">
        <v>5</v>
      </c>
      <c r="M14" s="402" t="s">
        <v>5</v>
      </c>
      <c r="N14" s="402" t="s">
        <v>5</v>
      </c>
      <c r="O14" s="402" t="s">
        <v>5</v>
      </c>
      <c r="P14" s="403" t="s">
        <v>5</v>
      </c>
      <c r="Q14" s="402" t="s">
        <v>5</v>
      </c>
      <c r="R14" s="403" t="s">
        <v>5</v>
      </c>
      <c r="S14" s="403" t="s">
        <v>5</v>
      </c>
      <c r="T14" s="403" t="s">
        <v>5</v>
      </c>
      <c r="U14" s="402" t="s">
        <v>5</v>
      </c>
      <c r="V14" s="402">
        <v>507959</v>
      </c>
      <c r="W14" s="402">
        <v>511551</v>
      </c>
      <c r="X14" s="402">
        <v>514508</v>
      </c>
    </row>
    <row r="15" spans="2:24">
      <c r="B15" s="381" t="s">
        <v>14</v>
      </c>
      <c r="C15" s="402">
        <v>1896379</v>
      </c>
      <c r="D15" s="402">
        <v>1910943</v>
      </c>
      <c r="E15" s="402">
        <v>1938276</v>
      </c>
      <c r="F15" s="402">
        <v>1950806</v>
      </c>
      <c r="G15" s="402">
        <v>1962957</v>
      </c>
      <c r="H15" s="402">
        <v>1974907</v>
      </c>
      <c r="I15" s="402">
        <v>1987022</v>
      </c>
      <c r="J15" s="402">
        <v>2000158</v>
      </c>
      <c r="K15" s="402">
        <v>2013642</v>
      </c>
      <c r="L15" s="402">
        <v>2027880</v>
      </c>
      <c r="M15" s="402">
        <v>2042403</v>
      </c>
      <c r="N15" s="402">
        <v>2057537</v>
      </c>
      <c r="O15" s="402">
        <v>2071586</v>
      </c>
      <c r="P15" s="403">
        <v>2084183</v>
      </c>
      <c r="Q15" s="402">
        <v>2097169</v>
      </c>
      <c r="R15" s="403">
        <v>2110592</v>
      </c>
      <c r="S15" s="403">
        <v>2123890</v>
      </c>
      <c r="T15" s="403">
        <v>2136726</v>
      </c>
      <c r="U15" s="402">
        <v>2149708</v>
      </c>
      <c r="V15" s="402">
        <v>1654744</v>
      </c>
      <c r="W15" s="402">
        <v>1663696</v>
      </c>
      <c r="X15" s="402">
        <v>1670590</v>
      </c>
    </row>
    <row r="16" spans="2:24">
      <c r="B16" s="381" t="s">
        <v>15</v>
      </c>
      <c r="C16" s="402">
        <v>886121</v>
      </c>
      <c r="D16" s="402">
        <v>894692</v>
      </c>
      <c r="E16" s="402">
        <v>904700</v>
      </c>
      <c r="F16" s="402">
        <v>909389</v>
      </c>
      <c r="G16" s="402">
        <v>914374</v>
      </c>
      <c r="H16" s="402">
        <v>919417</v>
      </c>
      <c r="I16" s="402">
        <v>924631</v>
      </c>
      <c r="J16" s="402">
        <v>930314</v>
      </c>
      <c r="K16" s="402">
        <v>936394</v>
      </c>
      <c r="L16" s="402">
        <v>943063</v>
      </c>
      <c r="M16" s="402">
        <v>949567</v>
      </c>
      <c r="N16" s="402">
        <v>956438</v>
      </c>
      <c r="O16" s="402">
        <v>963294</v>
      </c>
      <c r="P16" s="403">
        <v>969263</v>
      </c>
      <c r="Q16" s="402">
        <v>975378</v>
      </c>
      <c r="R16" s="403">
        <v>982034</v>
      </c>
      <c r="S16" s="403">
        <v>988403</v>
      </c>
      <c r="T16" s="403">
        <v>994888</v>
      </c>
      <c r="U16" s="402">
        <v>1001420</v>
      </c>
      <c r="V16" s="402">
        <v>1007965</v>
      </c>
      <c r="W16" s="402">
        <v>1014343</v>
      </c>
      <c r="X16" s="402">
        <v>1019548</v>
      </c>
    </row>
    <row r="17" spans="2:24">
      <c r="B17" s="381" t="s">
        <v>16</v>
      </c>
      <c r="C17" s="402">
        <v>0</v>
      </c>
      <c r="D17" s="402">
        <v>0</v>
      </c>
      <c r="E17" s="402">
        <v>0</v>
      </c>
      <c r="F17" s="402">
        <v>0</v>
      </c>
      <c r="G17" s="402">
        <v>0</v>
      </c>
      <c r="H17" s="402">
        <v>0</v>
      </c>
      <c r="I17" s="402">
        <v>0</v>
      </c>
      <c r="J17" s="402">
        <v>0</v>
      </c>
      <c r="K17" s="402">
        <v>377866</v>
      </c>
      <c r="L17" s="402">
        <v>379949</v>
      </c>
      <c r="M17" s="402">
        <v>382310</v>
      </c>
      <c r="N17" s="402">
        <v>384765</v>
      </c>
      <c r="O17" s="402">
        <v>387211</v>
      </c>
      <c r="P17" s="403">
        <v>389393</v>
      </c>
      <c r="Q17" s="402">
        <v>391641</v>
      </c>
      <c r="R17" s="403">
        <v>393791</v>
      </c>
      <c r="S17" s="403">
        <v>396155</v>
      </c>
      <c r="T17" s="403">
        <v>398493</v>
      </c>
      <c r="U17" s="402">
        <v>400935</v>
      </c>
      <c r="V17" s="402">
        <v>403413</v>
      </c>
      <c r="W17" s="402">
        <v>405835</v>
      </c>
      <c r="X17" s="402">
        <v>407818</v>
      </c>
    </row>
    <row r="18" spans="2:24">
      <c r="B18" s="381" t="s">
        <v>17</v>
      </c>
      <c r="C18" s="402">
        <v>1094477</v>
      </c>
      <c r="D18" s="402">
        <v>1106843</v>
      </c>
      <c r="E18" s="402">
        <v>1112096</v>
      </c>
      <c r="F18" s="402">
        <v>1122769</v>
      </c>
      <c r="G18" s="402">
        <v>1133071</v>
      </c>
      <c r="H18" s="402">
        <v>1143293</v>
      </c>
      <c r="I18" s="402">
        <v>1153832</v>
      </c>
      <c r="J18" s="402">
        <v>1164294</v>
      </c>
      <c r="K18" s="402">
        <v>797877</v>
      </c>
      <c r="L18" s="402">
        <v>807700</v>
      </c>
      <c r="M18" s="402">
        <v>816913</v>
      </c>
      <c r="N18" s="402">
        <v>826000</v>
      </c>
      <c r="O18" s="402">
        <v>834466</v>
      </c>
      <c r="P18" s="403">
        <v>841878</v>
      </c>
      <c r="Q18" s="402">
        <v>849087</v>
      </c>
      <c r="R18" s="403">
        <v>856176</v>
      </c>
      <c r="S18" s="403">
        <v>863290</v>
      </c>
      <c r="T18" s="403">
        <v>870227</v>
      </c>
      <c r="U18" s="402">
        <v>877348</v>
      </c>
      <c r="V18" s="402">
        <v>884464</v>
      </c>
      <c r="W18" s="402">
        <v>891440</v>
      </c>
      <c r="X18" s="402">
        <v>897303</v>
      </c>
    </row>
    <row r="19" spans="2:24">
      <c r="B19" s="381" t="s">
        <v>18</v>
      </c>
      <c r="C19" s="402">
        <v>93753</v>
      </c>
      <c r="D19" s="402">
        <v>94863</v>
      </c>
      <c r="E19" s="402">
        <v>93039</v>
      </c>
      <c r="F19" s="402">
        <v>93857</v>
      </c>
      <c r="G19" s="402">
        <v>94695</v>
      </c>
      <c r="H19" s="402">
        <v>95573</v>
      </c>
      <c r="I19" s="402">
        <v>96389</v>
      </c>
      <c r="J19" s="402">
        <v>97265</v>
      </c>
      <c r="K19" s="402">
        <v>98245</v>
      </c>
      <c r="L19" s="402">
        <v>99314</v>
      </c>
      <c r="M19" s="402">
        <v>100254</v>
      </c>
      <c r="N19" s="402">
        <v>101247</v>
      </c>
      <c r="O19" s="402">
        <v>102053</v>
      </c>
      <c r="P19" s="403">
        <v>102772</v>
      </c>
      <c r="Q19" s="402">
        <v>103446</v>
      </c>
      <c r="R19" s="403">
        <v>104097</v>
      </c>
      <c r="S19" s="403">
        <v>104704</v>
      </c>
      <c r="T19" s="403">
        <v>105382</v>
      </c>
      <c r="U19" s="402">
        <v>106023</v>
      </c>
      <c r="V19" s="402">
        <v>106680</v>
      </c>
      <c r="W19" s="402">
        <v>107297</v>
      </c>
      <c r="X19" s="402">
        <v>107737</v>
      </c>
    </row>
    <row r="20" spans="2:24">
      <c r="B20" s="381" t="s">
        <v>19</v>
      </c>
      <c r="C20" s="402">
        <v>153295</v>
      </c>
      <c r="D20" s="402">
        <v>153835</v>
      </c>
      <c r="E20" s="402">
        <v>152394</v>
      </c>
      <c r="F20" s="402">
        <v>153244</v>
      </c>
      <c r="G20" s="402">
        <v>154108</v>
      </c>
      <c r="H20" s="402">
        <v>155031</v>
      </c>
      <c r="I20" s="402">
        <v>156053</v>
      </c>
      <c r="J20" s="402">
        <v>157141</v>
      </c>
      <c r="K20" s="402">
        <v>158402</v>
      </c>
      <c r="L20" s="402">
        <v>159700</v>
      </c>
      <c r="M20" s="402">
        <v>161020</v>
      </c>
      <c r="N20" s="402">
        <v>162448</v>
      </c>
      <c r="O20" s="402">
        <v>163877</v>
      </c>
      <c r="P20" s="403">
        <v>165142</v>
      </c>
      <c r="Q20" s="402">
        <v>166475</v>
      </c>
      <c r="R20" s="403">
        <v>167961</v>
      </c>
      <c r="S20" s="403">
        <v>169530</v>
      </c>
      <c r="T20" s="403">
        <v>171293</v>
      </c>
      <c r="U20" s="402">
        <v>173567</v>
      </c>
      <c r="V20" s="402">
        <v>175984</v>
      </c>
      <c r="W20" s="402">
        <v>178362</v>
      </c>
      <c r="X20" s="402">
        <v>179949</v>
      </c>
    </row>
    <row r="21" spans="2:24">
      <c r="B21" s="390"/>
      <c r="C21" s="405"/>
      <c r="D21" s="405"/>
      <c r="E21" s="405"/>
      <c r="F21" s="405"/>
      <c r="G21" s="405"/>
      <c r="H21" s="405"/>
      <c r="I21" s="405"/>
      <c r="J21" s="406"/>
      <c r="K21" s="406"/>
      <c r="L21" s="406"/>
      <c r="M21" s="406"/>
      <c r="N21" s="407"/>
      <c r="O21" s="407"/>
      <c r="P21" s="403"/>
      <c r="Q21" s="402"/>
      <c r="R21" s="403"/>
      <c r="S21" s="403"/>
      <c r="T21" s="403"/>
      <c r="U21" s="402"/>
    </row>
    <row r="22" spans="2:24" s="399" customFormat="1" ht="12">
      <c r="B22" s="398" t="s">
        <v>21</v>
      </c>
      <c r="C22" s="408">
        <f>SUM(C5:C21)</f>
        <v>15397784</v>
      </c>
      <c r="D22" s="408">
        <f t="shared" ref="D22:V22" si="0">SUM(D5:D21)</f>
        <v>15571679</v>
      </c>
      <c r="E22" s="408">
        <f t="shared" si="0"/>
        <v>15691701</v>
      </c>
      <c r="F22" s="408">
        <f t="shared" si="0"/>
        <v>15856977</v>
      </c>
      <c r="G22" s="408">
        <f t="shared" si="0"/>
        <v>16022133</v>
      </c>
      <c r="H22" s="408">
        <f t="shared" si="0"/>
        <v>16183489</v>
      </c>
      <c r="I22" s="408">
        <f t="shared" si="0"/>
        <v>16347890</v>
      </c>
      <c r="J22" s="408">
        <f t="shared" si="0"/>
        <v>16517933</v>
      </c>
      <c r="K22" s="408">
        <f t="shared" si="0"/>
        <v>16697754</v>
      </c>
      <c r="L22" s="408">
        <f t="shared" si="0"/>
        <v>16881078</v>
      </c>
      <c r="M22" s="408">
        <f t="shared" si="0"/>
        <v>17063927</v>
      </c>
      <c r="N22" s="408">
        <f t="shared" si="0"/>
        <v>17254159</v>
      </c>
      <c r="O22" s="408">
        <f t="shared" si="0"/>
        <v>17443491</v>
      </c>
      <c r="P22" s="408">
        <f t="shared" si="0"/>
        <v>17611902</v>
      </c>
      <c r="Q22" s="408">
        <f t="shared" si="0"/>
        <v>17787617</v>
      </c>
      <c r="R22" s="408">
        <f t="shared" si="0"/>
        <v>17971423</v>
      </c>
      <c r="S22" s="408">
        <f t="shared" si="0"/>
        <v>18167147</v>
      </c>
      <c r="T22" s="408">
        <f t="shared" si="0"/>
        <v>18419192</v>
      </c>
      <c r="U22" s="408">
        <f t="shared" si="0"/>
        <v>18751405</v>
      </c>
      <c r="V22" s="408">
        <f t="shared" si="0"/>
        <v>19107216</v>
      </c>
      <c r="W22" s="408">
        <f t="shared" ref="W22:X22" si="1">SUM(W5:W21)</f>
        <v>19458310</v>
      </c>
      <c r="X22" s="454">
        <f t="shared" si="1"/>
        <v>19678363</v>
      </c>
    </row>
    <row r="23" spans="2:24">
      <c r="B23" s="80" t="s">
        <v>147</v>
      </c>
      <c r="C23" s="36"/>
      <c r="D23" s="36"/>
      <c r="E23" s="36"/>
      <c r="F23" s="36"/>
      <c r="G23" s="36"/>
      <c r="H23" s="36"/>
      <c r="I23" s="36"/>
      <c r="J23" s="36"/>
      <c r="K23" s="36"/>
      <c r="L23" s="36"/>
      <c r="M23" s="36"/>
      <c r="N23" s="36"/>
      <c r="O23" s="36"/>
      <c r="P23" s="36"/>
      <c r="Q23" s="36"/>
      <c r="R23" s="36"/>
      <c r="S23" s="36"/>
      <c r="T23" s="148"/>
    </row>
    <row r="24" spans="2:24">
      <c r="B24" s="19" t="s">
        <v>466</v>
      </c>
      <c r="C24" s="66"/>
      <c r="D24" s="66"/>
      <c r="E24" s="66"/>
      <c r="F24" s="66"/>
      <c r="G24" s="66"/>
      <c r="H24" s="66"/>
      <c r="I24" s="65"/>
      <c r="J24" s="65"/>
      <c r="L24" s="23"/>
      <c r="R24"/>
      <c r="T24"/>
    </row>
    <row r="25" spans="2:24">
      <c r="B25" s="19" t="s">
        <v>611</v>
      </c>
      <c r="C25" s="66"/>
      <c r="D25" s="66"/>
      <c r="E25" s="66"/>
      <c r="F25" s="66"/>
      <c r="G25" s="66"/>
      <c r="H25" s="66"/>
      <c r="I25" s="65"/>
      <c r="J25" s="65"/>
      <c r="L25" s="23"/>
    </row>
    <row r="26" spans="2:24">
      <c r="B26" s="66"/>
      <c r="C26" s="66"/>
      <c r="D26" s="66"/>
      <c r="E26" s="66"/>
      <c r="F26" s="66"/>
      <c r="G26" s="66"/>
      <c r="H26" s="66"/>
      <c r="I26" s="65"/>
      <c r="J26" s="65"/>
      <c r="L26" s="23"/>
    </row>
    <row r="27" spans="2:24">
      <c r="B27" s="448"/>
    </row>
    <row r="31" spans="2:24">
      <c r="B31" s="15" t="s">
        <v>198</v>
      </c>
    </row>
    <row r="32" spans="2:24" ht="15">
      <c r="B32" s="138" t="s">
        <v>208</v>
      </c>
      <c r="C32" s="139"/>
      <c r="D32" s="139"/>
      <c r="E32" s="139"/>
      <c r="F32" s="139"/>
      <c r="G32" s="139"/>
      <c r="H32" s="139"/>
      <c r="P32" s="111" t="s">
        <v>185</v>
      </c>
    </row>
    <row r="33" spans="2:24">
      <c r="U33" s="23"/>
      <c r="V33" s="23"/>
      <c r="W33" s="23"/>
    </row>
    <row r="34" spans="2:24">
      <c r="B34" s="391" t="s">
        <v>201</v>
      </c>
      <c r="C34" s="392">
        <v>2000</v>
      </c>
      <c r="D34" s="392">
        <v>2001</v>
      </c>
      <c r="E34" s="392">
        <v>2002</v>
      </c>
      <c r="F34" s="393">
        <v>2003</v>
      </c>
      <c r="G34" s="393">
        <v>2004</v>
      </c>
      <c r="H34" s="393">
        <v>2005</v>
      </c>
      <c r="I34" s="393">
        <v>2006</v>
      </c>
      <c r="J34" s="394">
        <v>2007</v>
      </c>
      <c r="K34" s="394">
        <v>2008</v>
      </c>
      <c r="L34" s="394">
        <v>2009</v>
      </c>
      <c r="M34" s="394">
        <v>2010</v>
      </c>
      <c r="N34" s="394">
        <v>2011</v>
      </c>
      <c r="O34" s="394">
        <v>2012</v>
      </c>
      <c r="P34" s="394">
        <v>2013</v>
      </c>
      <c r="Q34" s="394">
        <v>2014</v>
      </c>
      <c r="R34" s="394">
        <v>2015</v>
      </c>
      <c r="S34" s="394">
        <v>2016</v>
      </c>
      <c r="T34" s="394">
        <v>2017</v>
      </c>
      <c r="U34" s="394">
        <v>2018</v>
      </c>
      <c r="V34" s="394">
        <v>2019</v>
      </c>
      <c r="W34" s="394">
        <v>2020</v>
      </c>
      <c r="X34" s="397">
        <v>2021</v>
      </c>
    </row>
    <row r="35" spans="2:24">
      <c r="B35" s="391" t="s">
        <v>202</v>
      </c>
      <c r="C35" s="395">
        <v>2336.29</v>
      </c>
      <c r="D35" s="395">
        <v>2421.4</v>
      </c>
      <c r="E35" s="395">
        <v>2532.5</v>
      </c>
      <c r="F35" s="395">
        <v>2616.9299999999998</v>
      </c>
      <c r="G35" s="395">
        <v>2701.04</v>
      </c>
      <c r="H35" s="395">
        <v>2825.81</v>
      </c>
      <c r="I35" s="395">
        <v>3041.05</v>
      </c>
      <c r="J35" s="395">
        <v>3391.12</v>
      </c>
      <c r="K35" s="395">
        <v>3813.01</v>
      </c>
      <c r="L35" s="395">
        <v>3897.42</v>
      </c>
      <c r="M35" s="395">
        <v>4175.95</v>
      </c>
      <c r="N35" s="395">
        <v>4334.72</v>
      </c>
      <c r="O35" s="395">
        <v>4929.1288119388801</v>
      </c>
      <c r="P35" s="396">
        <v>4915.0473687961821</v>
      </c>
      <c r="Q35" s="395">
        <v>5331.4183383582804</v>
      </c>
      <c r="R35" s="396">
        <v>5430.6294941396418</v>
      </c>
      <c r="S35" s="396">
        <v>5425.29059780442</v>
      </c>
      <c r="T35" s="396">
        <v>5663.1600888771463</v>
      </c>
      <c r="U35" s="395">
        <v>5982.05013767941</v>
      </c>
      <c r="V35" s="395">
        <v>6222.8327799827248</v>
      </c>
      <c r="W35" s="395">
        <v>6486.2190216705148</v>
      </c>
      <c r="X35" s="396">
        <v>7035.0643800231892</v>
      </c>
    </row>
    <row r="36" spans="2:24">
      <c r="C36" s="489">
        <f>$X$35/C35</f>
        <v>3.0112119557174792</v>
      </c>
      <c r="D36" s="489">
        <f t="shared" ref="D36:X36" si="2">$X$35/D35</f>
        <v>2.905370603792512</v>
      </c>
      <c r="E36" s="489">
        <f t="shared" si="2"/>
        <v>2.7779128845106373</v>
      </c>
      <c r="F36" s="489">
        <f t="shared" si="2"/>
        <v>2.6882890944821565</v>
      </c>
      <c r="G36" s="489">
        <f t="shared" si="2"/>
        <v>2.604576155859665</v>
      </c>
      <c r="H36" s="489">
        <f t="shared" si="2"/>
        <v>2.4895744512275026</v>
      </c>
      <c r="I36" s="489">
        <f t="shared" si="2"/>
        <v>2.3133668897332136</v>
      </c>
      <c r="J36" s="489">
        <f t="shared" si="2"/>
        <v>2.0745548314489577</v>
      </c>
      <c r="K36" s="489">
        <f t="shared" si="2"/>
        <v>1.84501597950784</v>
      </c>
      <c r="L36" s="489">
        <f t="shared" si="2"/>
        <v>1.80505677602701</v>
      </c>
      <c r="M36" s="489">
        <f t="shared" si="2"/>
        <v>1.6846620242156132</v>
      </c>
      <c r="N36" s="489">
        <f t="shared" si="2"/>
        <v>1.6229570491342438</v>
      </c>
      <c r="O36" s="489">
        <f t="shared" si="2"/>
        <v>1.4272429568047618</v>
      </c>
      <c r="P36" s="489">
        <f t="shared" si="2"/>
        <v>1.4313319592169571</v>
      </c>
      <c r="Q36" s="489">
        <f t="shared" si="2"/>
        <v>1.319548370347827</v>
      </c>
      <c r="R36" s="489">
        <f t="shared" si="2"/>
        <v>1.2954417876629112</v>
      </c>
      <c r="S36" s="489">
        <f t="shared" si="2"/>
        <v>1.2967166003734867</v>
      </c>
      <c r="T36" s="489">
        <f t="shared" si="2"/>
        <v>1.2422506638723778</v>
      </c>
      <c r="U36" s="489">
        <f t="shared" si="2"/>
        <v>1.1760289897456913</v>
      </c>
      <c r="V36" s="489">
        <f t="shared" si="2"/>
        <v>1.1305244136807286</v>
      </c>
      <c r="W36" s="489">
        <f t="shared" si="2"/>
        <v>1.0846171485296714</v>
      </c>
      <c r="X36" s="489">
        <f t="shared" si="2"/>
        <v>1</v>
      </c>
    </row>
    <row r="41" spans="2:24" ht="15.75">
      <c r="B41" s="93"/>
    </row>
  </sheetData>
  <phoneticPr fontId="10" type="noConversion"/>
  <hyperlinks>
    <hyperlink ref="P2" location="'Indice Regiones'!A1" display="&lt; Volver &gt;" xr:uid="{00000000-0004-0000-1100-000000000000}"/>
    <hyperlink ref="P32" location="'Indice Regiones'!A1" display="&lt; Volver &gt;" xr:uid="{00000000-0004-0000-1100-000001000000}"/>
  </hyperlinks>
  <pageMargins left="0.7" right="0.7" top="0.75" bottom="0.75" header="0.3" footer="0.3"/>
  <pageSetup orientation="portrait" r:id="rId1"/>
  <ignoredErrors>
    <ignoredError sqref="W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18CC-0FD7-42B6-B258-0A56166F78FF}">
  <sheetPr>
    <tabColor theme="3" tint="0.39997558519241921"/>
  </sheetPr>
  <dimension ref="B2:O47"/>
  <sheetViews>
    <sheetView showGridLines="0" zoomScale="95" zoomScaleNormal="95" workbookViewId="0">
      <selection activeCell="Q18" sqref="Q18"/>
    </sheetView>
  </sheetViews>
  <sheetFormatPr baseColWidth="10" defaultRowHeight="12.75"/>
  <cols>
    <col min="1" max="1" width="10.7109375" customWidth="1"/>
    <col min="2" max="2" width="38.7109375" customWidth="1"/>
  </cols>
  <sheetData>
    <row r="2" spans="2:2">
      <c r="B2" s="105"/>
    </row>
    <row r="34" spans="2:15">
      <c r="B34" s="67"/>
    </row>
    <row r="47" spans="2:15" ht="18">
      <c r="O47" s="8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O46"/>
  <sheetViews>
    <sheetView showGridLines="0" zoomScale="95" zoomScaleNormal="95" workbookViewId="0">
      <selection activeCell="P13" sqref="P13"/>
    </sheetView>
  </sheetViews>
  <sheetFormatPr baseColWidth="10" defaultRowHeight="12.75"/>
  <cols>
    <col min="1" max="1" width="10.7109375" customWidth="1"/>
    <col min="2" max="2" width="38.7109375" customWidth="1"/>
  </cols>
  <sheetData>
    <row r="1" spans="2:2">
      <c r="B1" s="105"/>
    </row>
    <row r="33" spans="2:15">
      <c r="B33" s="67"/>
    </row>
    <row r="46" spans="2:15" ht="18">
      <c r="O46" s="8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2"/>
  <sheetViews>
    <sheetView showGridLines="0" zoomScaleNormal="100" workbookViewId="0">
      <selection activeCell="B13" sqref="B13"/>
    </sheetView>
  </sheetViews>
  <sheetFormatPr baseColWidth="10" defaultRowHeight="12.75"/>
  <cols>
    <col min="1" max="1" width="40" customWidth="1"/>
    <col min="2" max="2" width="100.140625" customWidth="1"/>
    <col min="3" max="3" width="26.5703125" customWidth="1"/>
  </cols>
  <sheetData>
    <row r="2" spans="2:3" ht="18">
      <c r="B2" s="130" t="s">
        <v>232</v>
      </c>
      <c r="C2" s="131"/>
    </row>
    <row r="3" spans="2:3" ht="18">
      <c r="B3" s="131"/>
      <c r="C3" s="492" t="s">
        <v>199</v>
      </c>
    </row>
    <row r="4" spans="2:3">
      <c r="B4" s="133" t="s">
        <v>482</v>
      </c>
      <c r="C4" s="131"/>
    </row>
    <row r="5" spans="2:3">
      <c r="B5" s="134" t="s">
        <v>483</v>
      </c>
      <c r="C5" s="131"/>
    </row>
    <row r="6" spans="2:3">
      <c r="B6" s="134" t="s">
        <v>484</v>
      </c>
      <c r="C6" s="131"/>
    </row>
    <row r="7" spans="2:3">
      <c r="B7" s="133" t="s">
        <v>485</v>
      </c>
      <c r="C7" s="131"/>
    </row>
    <row r="8" spans="2:3">
      <c r="B8" s="134" t="s">
        <v>630</v>
      </c>
      <c r="C8" s="131"/>
    </row>
    <row r="9" spans="2:3">
      <c r="B9" s="134" t="s">
        <v>631</v>
      </c>
      <c r="C9" s="131"/>
    </row>
    <row r="10" spans="2:3">
      <c r="B10" s="134" t="s">
        <v>486</v>
      </c>
      <c r="C10" s="131"/>
    </row>
    <row r="11" spans="2:3">
      <c r="B11" s="134" t="s">
        <v>546</v>
      </c>
      <c r="C11" s="131"/>
    </row>
    <row r="12" spans="2:3">
      <c r="B12" s="134" t="s">
        <v>547</v>
      </c>
      <c r="C12" s="131"/>
    </row>
    <row r="13" spans="2:3">
      <c r="B13" s="134" t="s">
        <v>487</v>
      </c>
      <c r="C13" s="131"/>
    </row>
    <row r="14" spans="2:3">
      <c r="B14" s="134" t="s">
        <v>548</v>
      </c>
      <c r="C14" s="131"/>
    </row>
    <row r="15" spans="2:3">
      <c r="B15" s="134" t="s">
        <v>488</v>
      </c>
      <c r="C15" s="134"/>
    </row>
    <row r="16" spans="2:3">
      <c r="B16" s="134" t="s">
        <v>489</v>
      </c>
      <c r="C16" s="134"/>
    </row>
    <row r="17" spans="2:3">
      <c r="B17" s="134" t="s">
        <v>490</v>
      </c>
      <c r="C17" s="134"/>
    </row>
    <row r="18" spans="2:3">
      <c r="B18" s="134" t="s">
        <v>491</v>
      </c>
      <c r="C18" s="134"/>
    </row>
    <row r="19" spans="2:3">
      <c r="B19" s="134" t="s">
        <v>492</v>
      </c>
      <c r="C19" s="134"/>
    </row>
    <row r="20" spans="2:3">
      <c r="B20" s="134" t="s">
        <v>493</v>
      </c>
      <c r="C20" s="134"/>
    </row>
    <row r="21" spans="2:3">
      <c r="B21" s="134" t="s">
        <v>494</v>
      </c>
      <c r="C21" s="134"/>
    </row>
    <row r="22" spans="2:3">
      <c r="B22" s="134" t="s">
        <v>495</v>
      </c>
      <c r="C22" s="131"/>
    </row>
    <row r="23" spans="2:3">
      <c r="B23" s="134" t="s">
        <v>591</v>
      </c>
      <c r="C23" s="131"/>
    </row>
    <row r="24" spans="2:3">
      <c r="B24" s="134" t="s">
        <v>496</v>
      </c>
      <c r="C24" s="131"/>
    </row>
    <row r="25" spans="2:3">
      <c r="B25" s="134" t="s">
        <v>497</v>
      </c>
      <c r="C25" s="131"/>
    </row>
    <row r="26" spans="2:3">
      <c r="B26" s="134" t="s">
        <v>498</v>
      </c>
      <c r="C26" s="131"/>
    </row>
    <row r="27" spans="2:3">
      <c r="B27" s="134" t="s">
        <v>499</v>
      </c>
      <c r="C27" s="131"/>
    </row>
    <row r="28" spans="2:3">
      <c r="B28" s="134" t="s">
        <v>500</v>
      </c>
      <c r="C28" s="131"/>
    </row>
    <row r="29" spans="2:3">
      <c r="B29" s="134" t="s">
        <v>501</v>
      </c>
      <c r="C29" s="131"/>
    </row>
    <row r="30" spans="2:3">
      <c r="B30" s="134" t="s">
        <v>592</v>
      </c>
      <c r="C30" s="131"/>
    </row>
    <row r="31" spans="2:3">
      <c r="B31" s="134" t="s">
        <v>502</v>
      </c>
      <c r="C31" s="131"/>
    </row>
    <row r="32" spans="2:3">
      <c r="B32" s="134" t="s">
        <v>503</v>
      </c>
      <c r="C32" s="131"/>
    </row>
    <row r="33" spans="2:3">
      <c r="B33" s="134" t="s">
        <v>504</v>
      </c>
      <c r="C33" s="131"/>
    </row>
    <row r="34" spans="2:3">
      <c r="B34" s="134" t="s">
        <v>505</v>
      </c>
      <c r="C34" s="131"/>
    </row>
    <row r="35" spans="2:3">
      <c r="B35" s="134" t="s">
        <v>552</v>
      </c>
      <c r="C35" s="131"/>
    </row>
    <row r="36" spans="2:3">
      <c r="B36" s="133" t="s">
        <v>553</v>
      </c>
      <c r="C36" s="131"/>
    </row>
    <row r="37" spans="2:3">
      <c r="B37" s="135" t="s">
        <v>554</v>
      </c>
      <c r="C37" s="131"/>
    </row>
    <row r="38" spans="2:3">
      <c r="B38" s="135" t="s">
        <v>555</v>
      </c>
      <c r="C38" s="131"/>
    </row>
    <row r="39" spans="2:3">
      <c r="B39" s="135" t="s">
        <v>556</v>
      </c>
      <c r="C39" s="131"/>
    </row>
    <row r="40" spans="2:3">
      <c r="B40" s="135" t="s">
        <v>557</v>
      </c>
      <c r="C40" s="131"/>
    </row>
    <row r="41" spans="2:3">
      <c r="B41" s="135" t="s">
        <v>558</v>
      </c>
      <c r="C41" s="131"/>
    </row>
    <row r="42" spans="2:3">
      <c r="B42" s="135" t="s">
        <v>559</v>
      </c>
      <c r="C42" s="131"/>
    </row>
    <row r="43" spans="2:3">
      <c r="B43" s="135" t="s">
        <v>560</v>
      </c>
      <c r="C43" s="131"/>
    </row>
    <row r="44" spans="2:3">
      <c r="B44" s="135" t="s">
        <v>561</v>
      </c>
      <c r="C44" s="131"/>
    </row>
    <row r="45" spans="2:3">
      <c r="B45" s="135" t="s">
        <v>562</v>
      </c>
      <c r="C45" s="131"/>
    </row>
    <row r="46" spans="2:3">
      <c r="B46" s="135" t="s">
        <v>563</v>
      </c>
      <c r="C46" s="131"/>
    </row>
    <row r="47" spans="2:3">
      <c r="B47" s="135" t="s">
        <v>632</v>
      </c>
      <c r="C47" s="131"/>
    </row>
    <row r="48" spans="2:3">
      <c r="B48" s="135" t="s">
        <v>633</v>
      </c>
      <c r="C48" s="131"/>
    </row>
    <row r="49" spans="2:3">
      <c r="B49" s="135" t="s">
        <v>564</v>
      </c>
      <c r="C49" s="131"/>
    </row>
    <row r="50" spans="2:3">
      <c r="B50" s="135" t="s">
        <v>565</v>
      </c>
      <c r="C50" s="131"/>
    </row>
    <row r="51" spans="2:3">
      <c r="B51" s="135" t="s">
        <v>566</v>
      </c>
      <c r="C51" s="131"/>
    </row>
    <row r="52" spans="2:3">
      <c r="B52" s="134" t="s">
        <v>567</v>
      </c>
      <c r="C52" s="131"/>
    </row>
    <row r="53" spans="2:3">
      <c r="B53" s="134" t="s">
        <v>568</v>
      </c>
      <c r="C53" s="131"/>
    </row>
    <row r="54" spans="2:3">
      <c r="B54" s="134" t="s">
        <v>569</v>
      </c>
      <c r="C54" s="131"/>
    </row>
    <row r="55" spans="2:3">
      <c r="B55" s="134" t="s">
        <v>570</v>
      </c>
      <c r="C55" s="131"/>
    </row>
    <row r="56" spans="2:3">
      <c r="B56" s="136" t="s">
        <v>571</v>
      </c>
      <c r="C56" s="131"/>
    </row>
    <row r="57" spans="2:3">
      <c r="B57" s="134" t="s">
        <v>572</v>
      </c>
      <c r="C57" s="131"/>
    </row>
    <row r="58" spans="2:3">
      <c r="B58" s="134" t="s">
        <v>506</v>
      </c>
      <c r="C58" s="131"/>
    </row>
    <row r="59" spans="2:3">
      <c r="B59" s="134" t="s">
        <v>635</v>
      </c>
      <c r="C59" s="131"/>
    </row>
    <row r="60" spans="2:3">
      <c r="B60" s="134" t="s">
        <v>549</v>
      </c>
      <c r="C60" s="131"/>
    </row>
    <row r="61" spans="2:3">
      <c r="B61" s="134" t="s">
        <v>507</v>
      </c>
    </row>
    <row r="62" spans="2:3">
      <c r="B62" s="67"/>
    </row>
    <row r="63" spans="2:3">
      <c r="B63" s="67"/>
    </row>
    <row r="64" spans="2:3">
      <c r="B64" s="67"/>
    </row>
    <row r="65" spans="2:2">
      <c r="B65" s="67"/>
    </row>
    <row r="66" spans="2:2">
      <c r="B66" s="67"/>
    </row>
    <row r="67" spans="2:2">
      <c r="B67" s="67"/>
    </row>
    <row r="68" spans="2:2">
      <c r="B68" s="67"/>
    </row>
    <row r="69" spans="2:2">
      <c r="B69" s="67"/>
    </row>
    <row r="70" spans="2:2">
      <c r="B70" s="67"/>
    </row>
    <row r="71" spans="2:2">
      <c r="B71" s="67"/>
    </row>
    <row r="72" spans="2:2">
      <c r="B72" s="67"/>
    </row>
  </sheetData>
  <hyperlinks>
    <hyperlink ref="B4" location="'I Total'!B2" display="Cuadro 1: Inversión Pública Efectiva Total" xr:uid="{00000000-0004-0000-0200-000000000000}"/>
    <hyperlink ref="B6" location="'I Total'!B73" display="Cuadro 3:     Inversión Pública Efectiva Total  Per Cápita" xr:uid="{00000000-0004-0000-0200-000001000000}"/>
    <hyperlink ref="B7" location="'I Sectorial'!B2" display="Cuadro 4: Inversión Pública Efectiva Sectorial Total" xr:uid="{00000000-0004-0000-0200-000002000000}"/>
    <hyperlink ref="B8" location="'I Sectorial'!B35" display="Cuadro 5:     Inversión Pública Efectiva Sectorial Total  (estructura porcentual)" xr:uid="{00000000-0004-0000-0200-000003000000}"/>
    <hyperlink ref="B9" location="'I Sectorial'!B64" display="Cuadro 6:     Inversión Pública Efectiva Sectorial Per Cápita" xr:uid="{00000000-0004-0000-0200-000004000000}"/>
    <hyperlink ref="B10" location="Ministerios!B3" display="Cuadro 7: Inversión Ministerio de Obras Públicas" xr:uid="{00000000-0004-0000-0200-000005000000}"/>
    <hyperlink ref="B11" location="Ministerios!B39" display="Cuadro 8:     Inversión Ministerio de Vivienda y Urbanismo" xr:uid="{00000000-0004-0000-0200-000006000000}"/>
    <hyperlink ref="B12" location="Ministerios!B72" display="Cuadro 9:     Inversión Ministerio de Salud" xr:uid="{00000000-0004-0000-0200-000007000000}"/>
    <hyperlink ref="B13" location="Ministerios!B109" display="Cuadro 10:   Inversión Ministerio de Educación" xr:uid="{00000000-0004-0000-0200-000008000000}"/>
    <hyperlink ref="B14" location="Ministerios!B140" display="Cuadro 11:   Inversión Ministerio del Deporte" xr:uid="{00000000-0004-0000-0200-000009000000}"/>
    <hyperlink ref="B23" location="'Otros Min. Dipres'!B216" display="Cuadro 20:   Inversión Ministerio de Justicia y Derechos Humanos" xr:uid="{00000000-0004-0000-0200-00000A000000}"/>
    <hyperlink ref="B24" location="'Otros Min. Dipres'!B246" display="Cuadro 21:   Inversión Ministerio de Defensa Nacional" xr:uid="{00000000-0004-0000-0200-00000B000000}"/>
    <hyperlink ref="B25" location="'Otros Min. Dipres (2)'!B3" display="Cuadro 22: Inversión Ministerio de Agricultura" xr:uid="{00000000-0004-0000-0200-00000C000000}"/>
    <hyperlink ref="B26" location="'Otros Min. Dipres (2)'!B33" display="Cuadro 23:   Inversión Ministerio de Bienes Nacionales" xr:uid="{00000000-0004-0000-0200-00000D000000}"/>
    <hyperlink ref="B27" location="'Otros Min. Dipres (2)'!B63" display="Cuadro 24:   Inversión Ministerio del Trabajo y Previsión Social" xr:uid="{00000000-0004-0000-0200-00000E000000}"/>
    <hyperlink ref="B28" location="'Otros Min. Dipres (2)'!B93" display="Cuadro 25:   Inversión Ministerio de Minería" xr:uid="{00000000-0004-0000-0200-00000F000000}"/>
    <hyperlink ref="B29" location="'Otros Min. Dipres (2)'!B123" display="Cuadro 26:   Inversión Ministerio de Transportes y Telécomunicaciones" xr:uid="{00000000-0004-0000-0200-000010000000}"/>
    <hyperlink ref="B30" location="'Otros Min. Dipres (2)'!B153" display="Cuadro 27:   Inversión Ministerio de Desarrollo Social y Familia (ex MIDEPLAN)" xr:uid="{00000000-0004-0000-0200-000011000000}"/>
    <hyperlink ref="B31" location="'Otros Min. Dipres (2)'!B183" display="Cuadro 28:   Inversión Ministerio Secretaría General de la Presidencia de la República" xr:uid="{00000000-0004-0000-0200-000012000000}"/>
    <hyperlink ref="B32" location="'Otros Min. Dipres (2)'!B213" display="Cuadro 29:   Inversión Ministerio Público" xr:uid="{00000000-0004-0000-0200-000013000000}"/>
    <hyperlink ref="B33" location="'Otros Min. Dipres (2)'!B243" display="Cuadro 30:   Inversión Ministerio de Energía" xr:uid="{00000000-0004-0000-0200-000014000000}"/>
    <hyperlink ref="B34" location="'Otros Min. Dipres (2)'!B273" display="Cuadro 31:   Inversión Ministerio del Medio Ambiente" xr:uid="{00000000-0004-0000-0200-000015000000}"/>
    <hyperlink ref="B58" location="'Metro y Sanitarias'!B5" display="Anexo 1: Metro Santiago" xr:uid="{00000000-0004-0000-0200-000016000000}"/>
    <hyperlink ref="B36" location="'I Regional'!B2" display="Cuadro 32: Total Inversión de Nivel Regional" xr:uid="{00000000-0004-0000-0200-000017000000}"/>
    <hyperlink ref="B38" location="'I Regional'!B66" display="Cuadro 35:   Inversión Total Inversión de Nivel Regional Per Cápita" xr:uid="{00000000-0004-0000-0200-000018000000}"/>
    <hyperlink ref="B39" location="ISAR!B2" display="Cuadro 35: Inversión Sectorial de Asignación Regional ( ISAR )" xr:uid="{00000000-0004-0000-0200-000019000000}"/>
    <hyperlink ref="B40" location="ISAR!B37" display="Cuadro 37:   ISAR Ministerio de Obras Públicas" xr:uid="{00000000-0004-0000-0200-00001A000000}"/>
    <hyperlink ref="B41" location="ISAR!B71" display="Cuadro 38:   ISAR Ministerio de Vivienda y Urbanismo" xr:uid="{00000000-0004-0000-0200-00001B000000}"/>
    <hyperlink ref="B42" location="ISAR!B102" display="Cuadro 39:   ISAR Ministerio de Salud" xr:uid="{00000000-0004-0000-0200-00001C000000}"/>
    <hyperlink ref="B43" location="ISAR!B133" display="Cuadro 40:   ISAR FOSIS" xr:uid="{00000000-0004-0000-0200-00001D000000}"/>
    <hyperlink ref="B44" location="ISAR!B166" display="Cuadro 41:   ISAR Ministerio Secretaría General de Gobierno (Instituto Nacional de Deportes)" xr:uid="{00000000-0004-0000-0200-00001E000000}"/>
    <hyperlink ref="B45" location="ISAR!B201" display="Cuadro 42:   ISAR Programa de Mejoramiento de Barrios y Lotes con Servicios" xr:uid="{00000000-0004-0000-0200-00001F000000}"/>
    <hyperlink ref="B46" location="IRAL!B2" display="Cuadro 42: Inversión Regional de Asignación Local (IRAL)" xr:uid="{00000000-0004-0000-0200-000020000000}"/>
    <hyperlink ref="B48" location="IRAL!B63" display="Cuadro 45:   IRAL FOSIS" xr:uid="{00000000-0004-0000-0200-000021000000}"/>
    <hyperlink ref="B49" location="FNDR!B3" display="Cuadro 45: Inversión Pública Efectiva Fondo Nacional de Desarrollo Regional (FNDR)" xr:uid="{00000000-0004-0000-0200-000022000000}"/>
    <hyperlink ref="B50" location="FNDR!B37" display="Cuadro 47:   Inversión Pública Efectiva Fondo Nacional de Desarrollo Regional (estructura Porcentual)" xr:uid="{00000000-0004-0000-0200-000023000000}"/>
    <hyperlink ref="B51" location="FNDR!B66" display="Cuadro 48:   Inversión Pública Efectiva Fondo Nacional de Desarrollo Regional Per Cápita" xr:uid="{00000000-0004-0000-0200-000024000000}"/>
    <hyperlink ref="B52" location="CP!B2" display="Cuadro 48: Total Inversión Convenios de Programación" xr:uid="{00000000-0004-0000-0200-000025000000}"/>
    <hyperlink ref="B53" location="CP!B32" display="Cuadro 50:   Inversión Convenios de Programación Ministerio de Obras Públicas" xr:uid="{00000000-0004-0000-0200-000026000000}"/>
    <hyperlink ref="B54" location="CP!B63" display="Cuadro 51:   Inversión Convenios de Programación Ministerio de Vivienda y Urbanismo" xr:uid="{00000000-0004-0000-0200-000027000000}"/>
    <hyperlink ref="B55" location="CP!B93" display="Cuadro 52:   Inversión Convenios de Programación Ministerio de Salud" xr:uid="{00000000-0004-0000-0200-000028000000}"/>
    <hyperlink ref="B56" location="Municipalidades!B2" display="Cuadro 52: Inversión Pública Efectiva Municipalidades" xr:uid="{00000000-0004-0000-0200-000029000000}"/>
    <hyperlink ref="B60" location="'Población e ICE'!B2" display="Anexo 3: Población Estimada al 30 de Junio de cada año (INE)" xr:uid="{00000000-0004-0000-0200-00002A000000}"/>
    <hyperlink ref="B5" location="'I Total'!B43" display="Cuadro 2:     Inversión Pública Efectiva Total  (estructura porcentual)" xr:uid="{00000000-0004-0000-0200-00002B000000}"/>
    <hyperlink ref="B59" location="'Metro y Sanitarias'!B27" display="Anexo 2:      Empresas Sanitarias" xr:uid="{00000000-0004-0000-0200-00002C000000}"/>
    <hyperlink ref="B61" location="'Población e ICE'!B32" display="Anexo 4:      Índice Costo de Edificación tipo Medio (I.C.E). Cámara Chilena de la Construcción " xr:uid="{00000000-0004-0000-0200-00002D000000}"/>
    <hyperlink ref="B37" location="'I Regional'!B37" display="Cuadro 34:   Total Inversión de Nivel Regional (estructura porcentual)" xr:uid="{00000000-0004-0000-0200-00002E000000}"/>
    <hyperlink ref="B16" location="'Otros Min. Dipres'!B3" display="Cuadro 13:   Inversión Presidencia de la República" xr:uid="{00000000-0004-0000-0200-00002F000000}"/>
    <hyperlink ref="B17" location="'Otros Min. Dipres'!B33" display="Cuadro 14:   Inversión Congreso Nacional" xr:uid="{00000000-0004-0000-0200-000030000000}"/>
    <hyperlink ref="B18" location="'Otros Min. Dipres'!B63" display="Cuadro 15:   Inversión Poder Judicial" xr:uid="{00000000-0004-0000-0200-000031000000}"/>
    <hyperlink ref="B19" location="'Otros Min. Dipres'!B93" display="Cuadro 16:   Inversión Contraloría General de la República" xr:uid="{00000000-0004-0000-0200-000032000000}"/>
    <hyperlink ref="B20" location="'Otros Min. Dipres'!B123" display="Cuadro 17:   Inversión Ministerio de Relaciones Exteriores" xr:uid="{00000000-0004-0000-0200-000033000000}"/>
    <hyperlink ref="B21" location="'Otros Min. Dipres'!B155" display="Cuadro 18:   Inversión Ministerio de Economía, Fomento y Turismo" xr:uid="{00000000-0004-0000-0200-000034000000}"/>
    <hyperlink ref="B22" location="'Otros Min. Dipres'!B186" display="Cuadro 19:   Inversión Ministerio de Hacienda" xr:uid="{00000000-0004-0000-0200-000035000000}"/>
    <hyperlink ref="B47" location="IRAL!B32" display="Cuadro 44:   Inversión Regional de Asignación Local (IRAL) Programa de Mejoramiento Urbano y Equipamiento Comunal" xr:uid="{00000000-0004-0000-0200-000036000000}"/>
    <hyperlink ref="C3" location="'Notas Conceptuales'!A1" display="&lt;Volver&gt;" xr:uid="{00000000-0004-0000-0200-000037000000}"/>
    <hyperlink ref="B57" location="Municipalidades!B50" display="Cuadro 54:   Inversión Pública Efectiva Municipal Per Cápita" xr:uid="{00000000-0004-0000-0200-000038000000}"/>
    <hyperlink ref="B15" location="Ministerios!B171" display="Cuadro 12:   Inversión Ministerio del Interior y Seguridad Pública" xr:uid="{00000000-0004-0000-0200-000039000000}"/>
    <hyperlink ref="B35" location="'Otros Min. Dipres (2)'!B303" display="Cuadro 32:   Inversión Ministerio de las Culturas, las Artes y el Patrimonio" xr:uid="{00000000-0004-0000-0200-00003A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9"/>
  <sheetViews>
    <sheetView showGridLines="0" zoomScale="90" zoomScaleNormal="90" workbookViewId="0">
      <selection activeCell="D3" sqref="D3"/>
    </sheetView>
  </sheetViews>
  <sheetFormatPr baseColWidth="10" defaultRowHeight="12.75"/>
  <cols>
    <col min="1" max="1" width="21.42578125" style="131" customWidth="1"/>
    <col min="2" max="2" width="18.28515625" style="131" customWidth="1"/>
    <col min="3" max="3" width="100.140625" style="131" customWidth="1"/>
    <col min="4" max="4" width="26.5703125" style="131" customWidth="1"/>
    <col min="5" max="16384" width="11.42578125" style="131"/>
  </cols>
  <sheetData>
    <row r="3" spans="3:4" ht="18">
      <c r="C3" s="130" t="s">
        <v>235</v>
      </c>
      <c r="D3" s="132" t="s">
        <v>199</v>
      </c>
    </row>
    <row r="4" spans="3:4" ht="18">
      <c r="C4" s="130"/>
      <c r="D4" s="132"/>
    </row>
    <row r="6" spans="3:4" ht="16.5" customHeight="1">
      <c r="C6" s="135" t="s">
        <v>508</v>
      </c>
    </row>
    <row r="7" spans="3:4" ht="16.5" customHeight="1">
      <c r="C7" s="135" t="s">
        <v>509</v>
      </c>
    </row>
    <row r="8" spans="3:4" ht="16.5" customHeight="1">
      <c r="C8" s="135" t="s">
        <v>510</v>
      </c>
    </row>
    <row r="9" spans="3:4" ht="16.5" customHeight="1">
      <c r="C9" s="135" t="s">
        <v>511</v>
      </c>
    </row>
    <row r="10" spans="3:4" ht="16.5" customHeight="1">
      <c r="C10" s="134" t="s">
        <v>512</v>
      </c>
    </row>
    <row r="11" spans="3:4" ht="16.5" customHeight="1">
      <c r="C11" s="134" t="s">
        <v>513</v>
      </c>
    </row>
    <row r="12" spans="3:4" ht="16.5" customHeight="1">
      <c r="C12" s="134" t="s">
        <v>514</v>
      </c>
    </row>
    <row r="13" spans="3:4" ht="16.5" customHeight="1">
      <c r="C13" s="134" t="s">
        <v>515</v>
      </c>
    </row>
    <row r="14" spans="3:4" ht="16.5" customHeight="1">
      <c r="C14" s="134" t="s">
        <v>618</v>
      </c>
    </row>
    <row r="15" spans="3:4" ht="16.5" customHeight="1">
      <c r="C15" s="134" t="s">
        <v>619</v>
      </c>
    </row>
    <row r="16" spans="3:4" ht="16.5" customHeight="1">
      <c r="C16" s="134" t="s">
        <v>613</v>
      </c>
    </row>
    <row r="17" spans="3:4" ht="16.5" customHeight="1">
      <c r="C17" s="134" t="s">
        <v>614</v>
      </c>
    </row>
    <row r="18" spans="3:4" ht="16.5" customHeight="1">
      <c r="C18" s="134" t="s">
        <v>615</v>
      </c>
      <c r="D18" s="134"/>
    </row>
    <row r="19" spans="3:4" ht="16.5" customHeight="1">
      <c r="C19" s="134" t="s">
        <v>620</v>
      </c>
      <c r="D19" s="134"/>
    </row>
    <row r="20" spans="3:4" ht="16.5" customHeight="1">
      <c r="C20" s="134" t="s">
        <v>616</v>
      </c>
      <c r="D20" s="134"/>
    </row>
    <row r="21" spans="3:4" ht="16.5" customHeight="1">
      <c r="C21" s="134" t="s">
        <v>617</v>
      </c>
      <c r="D21" s="134"/>
    </row>
    <row r="29" spans="3:4">
      <c r="D29" s="134"/>
    </row>
  </sheetData>
  <hyperlinks>
    <hyperlink ref="C6" location="'Inversión Municipal'!B3" display="Cuadro 1: Inversión Pública Efectiva Total Municipios Región de Arica y Parinacota" xr:uid="{00000000-0004-0000-0300-000000000000}"/>
    <hyperlink ref="C8" location="'Inversión Municipal'!B44" display="Cuadro 3:  Inversión Pública Efectiva Total Municipios Región de Antofagasta" xr:uid="{00000000-0004-0000-0300-000001000000}"/>
    <hyperlink ref="C9" location="'Inversión Municipal'!B68" display="Cuadro 4: Inversión Pública Efectiva Total Municipios Región de Atacama" xr:uid="{00000000-0004-0000-0300-000002000000}"/>
    <hyperlink ref="C10" location="'Inversión Municipal'!B92" display="Cuadro 5: Inversión Pública Efectiva Total Municipios Región de Coquimbo" xr:uid="{00000000-0004-0000-0300-000003000000}"/>
    <hyperlink ref="C11" location="'Inversión Municipal'!B122" display="Cuadro 6: Inversión Pública Efectiva Total Municipios Región de Valparaíso" xr:uid="{00000000-0004-0000-0300-000004000000}"/>
    <hyperlink ref="C7" location="'Inversión Municipal'!B22" display="Cuadro 2:  Inversión Pública Efectiva Total Municipios Región de Tarapacá" xr:uid="{00000000-0004-0000-0300-000005000000}"/>
    <hyperlink ref="C12" location="'Inversión Municipal'!B175" display="Cuadro 7: Inversión Pública Efectiva Total Municipios Región Metropolitana de Santiago" xr:uid="{00000000-0004-0000-0300-000006000000}"/>
    <hyperlink ref="C16" location="'Inversión Municipal'!B371" display="                    Cuadro 11: Inversión Pública Efectiva Total Municipios Región de BioBío" xr:uid="{00000000-0004-0000-0300-000007000000}"/>
    <hyperlink ref="C17" location="'Inversión Municipal'!B419" display="                    Cuadro 12: Inversión Pública Efectiva Total Municipios Región de la Araucanía" xr:uid="{00000000-0004-0000-0300-000008000000}"/>
    <hyperlink ref="C18" location="'Inversión Municipal'!B466" display="                    Cuadro 13: Inversión Pública Efectiva Total Municipios Región de Los Ríos" xr:uid="{00000000-0004-0000-0300-000009000000}"/>
    <hyperlink ref="C19" location="'Inversión Municipal'!B493" display="                    Cuadro 14: Inversión Pública Efectiva Total Municipios Región de Los Lagos" xr:uid="{00000000-0004-0000-0300-00000A000000}"/>
    <hyperlink ref="C20" location="'Inversión Municipal'!B538" display="                    Cuadro 15: Inversión Pública Efectiva Total Municipios Región de Aysén" xr:uid="{00000000-0004-0000-0300-00000B000000}"/>
    <hyperlink ref="C21" location="'Inversión Municipal'!B563" display="                    Cuadro 16: Inversión Pública Efectiva Total Municipios Región de Magallanes" xr:uid="{00000000-0004-0000-0300-00000C000000}"/>
    <hyperlink ref="C13" location="'Inversión Municipal'!B242" display="Cuadro 8: Inversión Pública Efectiva Total Municipios Región de O'Higiins" xr:uid="{00000000-0004-0000-0300-00000D000000}"/>
    <hyperlink ref="D3" location="INICIO!A1" display="&lt;Volver&gt;" xr:uid="{00000000-0004-0000-0300-00000E000000}"/>
    <hyperlink ref="C14" location="'Inversión Municipal'!B290" display="                    Cuadro 9:  Inversión Pública Efectiva Total Municipios Región del Maule" xr:uid="{00000000-0004-0000-0300-00000F000000}"/>
    <hyperlink ref="C15" location="'Inversión Municipal'!B334" display="                    Cuadro 10:   Inversión Pública Efectiva Total Municipios Región del Ñuble" xr:uid="{00000000-0004-0000-0300-00001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Y108"/>
  <sheetViews>
    <sheetView showGridLines="0" zoomScaleNormal="100" workbookViewId="0">
      <selection activeCell="J40" sqref="J40"/>
    </sheetView>
  </sheetViews>
  <sheetFormatPr baseColWidth="10" defaultRowHeight="12.75"/>
  <cols>
    <col min="1" max="1" width="3.7109375" style="5" customWidth="1"/>
    <col min="2" max="2" width="14.85546875" style="21" customWidth="1"/>
    <col min="3" max="4" width="12" style="21" customWidth="1"/>
    <col min="5" max="5" width="12.28515625" style="21" bestFit="1" customWidth="1"/>
    <col min="6" max="7" width="12.28515625" style="21" customWidth="1"/>
    <col min="8" max="10" width="12.7109375" style="21" customWidth="1"/>
    <col min="11" max="11" width="12.7109375" style="13" customWidth="1"/>
    <col min="12" max="12" width="12.7109375" style="5" customWidth="1"/>
    <col min="13" max="14" width="12.7109375" customWidth="1"/>
    <col min="15" max="16" width="12.7109375" style="5" customWidth="1"/>
    <col min="17" max="17" width="13.140625" style="125" customWidth="1"/>
    <col min="18" max="18" width="12.7109375" style="125" customWidth="1"/>
    <col min="19" max="19" width="12.7109375" style="147" customWidth="1"/>
    <col min="20" max="20" width="12.7109375" style="5" customWidth="1"/>
    <col min="21" max="21" width="13.5703125" style="5" customWidth="1"/>
    <col min="22" max="22" width="12.28515625" style="5" bestFit="1" customWidth="1"/>
    <col min="23" max="23" width="12.28515625" style="5" customWidth="1"/>
    <col min="24" max="16384" width="11.42578125" style="5"/>
  </cols>
  <sheetData>
    <row r="1" spans="2:25">
      <c r="B1" s="1" t="s">
        <v>0</v>
      </c>
      <c r="C1" s="1"/>
      <c r="D1" s="2"/>
      <c r="E1" s="2"/>
      <c r="F1" s="2"/>
      <c r="G1" s="2"/>
      <c r="H1" s="2"/>
      <c r="I1" s="2"/>
      <c r="J1" s="2"/>
      <c r="K1" s="3"/>
      <c r="L1" s="4"/>
      <c r="O1"/>
      <c r="P1"/>
      <c r="Q1" s="117"/>
      <c r="R1" s="117"/>
      <c r="S1" s="144"/>
      <c r="T1"/>
    </row>
    <row r="2" spans="2:25">
      <c r="B2" s="325" t="s">
        <v>1</v>
      </c>
      <c r="C2" s="325"/>
      <c r="D2" s="325"/>
      <c r="E2" s="2"/>
      <c r="F2" s="2"/>
      <c r="G2" s="2"/>
      <c r="H2" s="109"/>
      <c r="I2" s="2"/>
      <c r="J2" s="2"/>
      <c r="K2" s="3"/>
      <c r="L2" s="4"/>
      <c r="O2"/>
      <c r="P2"/>
      <c r="Q2" s="117"/>
      <c r="R2" s="117"/>
      <c r="S2" s="144"/>
      <c r="T2"/>
    </row>
    <row r="3" spans="2:25">
      <c r="B3" s="1" t="s">
        <v>2</v>
      </c>
      <c r="C3" s="1"/>
      <c r="D3" s="2"/>
      <c r="E3" s="2"/>
      <c r="F3"/>
      <c r="G3" s="6"/>
      <c r="H3" s="2"/>
      <c r="I3" s="2"/>
      <c r="J3" s="2"/>
      <c r="K3" s="3"/>
      <c r="L3" s="4"/>
      <c r="N3" s="106"/>
      <c r="O3" s="110" t="s">
        <v>185</v>
      </c>
      <c r="P3"/>
      <c r="Q3" s="117"/>
      <c r="R3" s="117"/>
      <c r="S3" s="144"/>
      <c r="T3"/>
    </row>
    <row r="4" spans="2:25">
      <c r="B4" s="2"/>
      <c r="C4" s="449"/>
      <c r="D4" s="449"/>
      <c r="E4" s="449"/>
      <c r="F4" s="449"/>
      <c r="G4" s="449"/>
      <c r="H4" s="449"/>
      <c r="I4" s="449"/>
      <c r="J4" s="2"/>
      <c r="K4" s="3"/>
      <c r="L4" s="4"/>
      <c r="M4" s="67"/>
      <c r="O4"/>
      <c r="P4"/>
      <c r="Q4" s="117"/>
      <c r="R4" s="117"/>
      <c r="S4" s="144"/>
      <c r="T4"/>
    </row>
    <row r="5" spans="2:25" s="7" customFormat="1">
      <c r="B5" s="326" t="s">
        <v>3</v>
      </c>
      <c r="C5" s="327" t="s">
        <v>215</v>
      </c>
      <c r="D5" s="327" t="s">
        <v>33</v>
      </c>
      <c r="E5" s="327" t="s">
        <v>34</v>
      </c>
      <c r="F5" s="327" t="s">
        <v>35</v>
      </c>
      <c r="G5" s="327">
        <v>2005</v>
      </c>
      <c r="H5" s="327">
        <v>2006</v>
      </c>
      <c r="I5" s="327">
        <v>2007</v>
      </c>
      <c r="J5" s="327">
        <v>2008</v>
      </c>
      <c r="K5" s="327">
        <v>2009</v>
      </c>
      <c r="L5" s="327">
        <v>2010</v>
      </c>
      <c r="M5" s="327">
        <v>2011</v>
      </c>
      <c r="N5" s="328">
        <v>2012</v>
      </c>
      <c r="O5" s="328">
        <v>2013</v>
      </c>
      <c r="P5" s="328">
        <v>2014</v>
      </c>
      <c r="Q5" s="328">
        <v>2015</v>
      </c>
      <c r="R5" s="328">
        <v>2016</v>
      </c>
      <c r="S5" s="328">
        <v>2017</v>
      </c>
      <c r="T5" s="328">
        <v>2018</v>
      </c>
      <c r="U5" s="328">
        <v>2019</v>
      </c>
      <c r="V5" s="328">
        <v>2020</v>
      </c>
      <c r="W5" s="329">
        <v>2021</v>
      </c>
    </row>
    <row r="6" spans="2:25" s="7" customFormat="1">
      <c r="B6" s="310" t="s">
        <v>4</v>
      </c>
      <c r="C6" s="311">
        <v>0</v>
      </c>
      <c r="D6" s="311">
        <v>0</v>
      </c>
      <c r="E6" s="311">
        <v>0</v>
      </c>
      <c r="F6" s="311">
        <v>0</v>
      </c>
      <c r="G6" s="311">
        <v>0</v>
      </c>
      <c r="H6" s="311">
        <v>0</v>
      </c>
      <c r="I6" s="311">
        <v>0</v>
      </c>
      <c r="J6" s="312">
        <v>32160947</v>
      </c>
      <c r="K6" s="312">
        <v>59726622</v>
      </c>
      <c r="L6" s="312">
        <v>52195133</v>
      </c>
      <c r="M6" s="313">
        <v>87094230.784999996</v>
      </c>
      <c r="N6" s="313">
        <v>85854924.585000008</v>
      </c>
      <c r="O6" s="313">
        <v>84948539.863000005</v>
      </c>
      <c r="P6" s="314">
        <v>108556938.32308495</v>
      </c>
      <c r="Q6" s="315">
        <v>142724234.465</v>
      </c>
      <c r="R6" s="315">
        <v>210849727.33799997</v>
      </c>
      <c r="S6" s="316">
        <v>194985727.45099998</v>
      </c>
      <c r="T6" s="314">
        <v>148721762.12100002</v>
      </c>
      <c r="U6" s="314">
        <v>195849190.86100006</v>
      </c>
      <c r="V6" s="314">
        <v>203869938.09099999</v>
      </c>
      <c r="W6" s="314">
        <v>251376963.51200002</v>
      </c>
    </row>
    <row r="7" spans="2:25">
      <c r="B7" s="310" t="s">
        <v>6</v>
      </c>
      <c r="C7" s="317">
        <v>49535419</v>
      </c>
      <c r="D7" s="317">
        <v>55480672</v>
      </c>
      <c r="E7" s="317">
        <v>44732796</v>
      </c>
      <c r="F7" s="317">
        <v>42494702</v>
      </c>
      <c r="G7" s="317">
        <v>53318422</v>
      </c>
      <c r="H7" s="317">
        <v>73110944</v>
      </c>
      <c r="I7" s="317">
        <v>89689797</v>
      </c>
      <c r="J7" s="312">
        <v>56499170</v>
      </c>
      <c r="K7" s="312">
        <v>73616637</v>
      </c>
      <c r="L7" s="312">
        <v>80335360</v>
      </c>
      <c r="M7" s="313">
        <v>103953511.323</v>
      </c>
      <c r="N7" s="313">
        <v>97697760.11500001</v>
      </c>
      <c r="O7" s="313">
        <v>131799156.15900001</v>
      </c>
      <c r="P7" s="314">
        <v>120821227.29583398</v>
      </c>
      <c r="Q7" s="315">
        <v>169042018.54299998</v>
      </c>
      <c r="R7" s="315">
        <v>182187884.21400002</v>
      </c>
      <c r="S7" s="316">
        <v>174431129.648</v>
      </c>
      <c r="T7" s="314">
        <v>176365995.16099998</v>
      </c>
      <c r="U7" s="314">
        <v>213939905.20199999</v>
      </c>
      <c r="V7" s="314">
        <v>192355676.92250001</v>
      </c>
      <c r="W7" s="314">
        <v>202835083.13599998</v>
      </c>
    </row>
    <row r="8" spans="2:25">
      <c r="B8" s="310" t="s">
        <v>7</v>
      </c>
      <c r="C8" s="317">
        <v>47112586</v>
      </c>
      <c r="D8" s="317">
        <v>46141544</v>
      </c>
      <c r="E8" s="317">
        <v>48318596</v>
      </c>
      <c r="F8" s="317">
        <v>56862224</v>
      </c>
      <c r="G8" s="317">
        <v>57665708</v>
      </c>
      <c r="H8" s="317">
        <v>62614308</v>
      </c>
      <c r="I8" s="317">
        <v>75679065</v>
      </c>
      <c r="J8" s="312">
        <v>127506502</v>
      </c>
      <c r="K8" s="312">
        <v>150653347</v>
      </c>
      <c r="L8" s="312">
        <v>134345623</v>
      </c>
      <c r="M8" s="313">
        <v>154284328.26999998</v>
      </c>
      <c r="N8" s="313">
        <v>198253072.83800003</v>
      </c>
      <c r="O8" s="313">
        <v>186706888.41899997</v>
      </c>
      <c r="P8" s="314">
        <v>161393739.94608492</v>
      </c>
      <c r="Q8" s="315">
        <v>207352369.164</v>
      </c>
      <c r="R8" s="315">
        <v>260268140.46700001</v>
      </c>
      <c r="S8" s="316">
        <v>275190606.046</v>
      </c>
      <c r="T8" s="314">
        <v>206385464.21100003</v>
      </c>
      <c r="U8" s="314">
        <v>265465570.54999995</v>
      </c>
      <c r="V8" s="314">
        <v>253135355.27000004</v>
      </c>
      <c r="W8" s="314">
        <v>275432991.41900003</v>
      </c>
    </row>
    <row r="9" spans="2:25">
      <c r="B9" s="310" t="s">
        <v>8</v>
      </c>
      <c r="C9" s="317">
        <v>39087832</v>
      </c>
      <c r="D9" s="317">
        <v>33611774</v>
      </c>
      <c r="E9" s="317">
        <v>33639843</v>
      </c>
      <c r="F9" s="317">
        <v>40159439</v>
      </c>
      <c r="G9" s="317">
        <v>47754707</v>
      </c>
      <c r="H9" s="317">
        <v>45045471</v>
      </c>
      <c r="I9" s="317">
        <v>51417038</v>
      </c>
      <c r="J9" s="312">
        <v>76599808</v>
      </c>
      <c r="K9" s="312">
        <v>104879589</v>
      </c>
      <c r="L9" s="312">
        <v>85020894</v>
      </c>
      <c r="M9" s="313">
        <v>106482243.859</v>
      </c>
      <c r="N9" s="313">
        <v>114426737.21800001</v>
      </c>
      <c r="O9" s="313">
        <v>114986467.04700001</v>
      </c>
      <c r="P9" s="314">
        <v>135338254.52576834</v>
      </c>
      <c r="Q9" s="315">
        <v>195882096.213</v>
      </c>
      <c r="R9" s="315">
        <v>237738187.859</v>
      </c>
      <c r="S9" s="316">
        <v>197101697.64500001</v>
      </c>
      <c r="T9" s="314">
        <v>205208543.89500001</v>
      </c>
      <c r="U9" s="314">
        <v>188713806.93400002</v>
      </c>
      <c r="V9" s="314">
        <v>187890657.21799999</v>
      </c>
      <c r="W9" s="314">
        <v>226273554.80299997</v>
      </c>
    </row>
    <row r="10" spans="2:25">
      <c r="B10" s="310" t="s">
        <v>9</v>
      </c>
      <c r="C10" s="317">
        <v>66543819</v>
      </c>
      <c r="D10" s="317">
        <v>78090254</v>
      </c>
      <c r="E10" s="317">
        <v>62977545</v>
      </c>
      <c r="F10" s="317">
        <v>75176090</v>
      </c>
      <c r="G10" s="317">
        <v>84678430</v>
      </c>
      <c r="H10" s="317">
        <v>87839284</v>
      </c>
      <c r="I10" s="317">
        <v>92849991</v>
      </c>
      <c r="J10" s="312">
        <v>126453478</v>
      </c>
      <c r="K10" s="312">
        <v>160024641</v>
      </c>
      <c r="L10" s="312">
        <v>153831487</v>
      </c>
      <c r="M10" s="313">
        <v>162454995.75599998</v>
      </c>
      <c r="N10" s="313">
        <v>164670445.61899999</v>
      </c>
      <c r="O10" s="313">
        <v>171217545.98699999</v>
      </c>
      <c r="P10" s="314">
        <v>216495115.3310425</v>
      </c>
      <c r="Q10" s="315">
        <v>282184271.68599999</v>
      </c>
      <c r="R10" s="315">
        <v>336408507.20300001</v>
      </c>
      <c r="S10" s="316">
        <v>355133146.18199998</v>
      </c>
      <c r="T10" s="314">
        <v>356525383.75099999</v>
      </c>
      <c r="U10" s="314">
        <v>325045349.24000001</v>
      </c>
      <c r="V10" s="314">
        <v>299600079.00099999</v>
      </c>
      <c r="W10" s="314">
        <v>362772376.81899995</v>
      </c>
    </row>
    <row r="11" spans="2:25">
      <c r="B11" s="310" t="s">
        <v>10</v>
      </c>
      <c r="C11" s="317">
        <v>108948462</v>
      </c>
      <c r="D11" s="317">
        <v>119895415</v>
      </c>
      <c r="E11" s="317">
        <v>105183314</v>
      </c>
      <c r="F11" s="317">
        <v>115445182</v>
      </c>
      <c r="G11" s="317">
        <v>131879292</v>
      </c>
      <c r="H11" s="317">
        <v>135220761</v>
      </c>
      <c r="I11" s="317">
        <v>169338697</v>
      </c>
      <c r="J11" s="312">
        <v>275940706</v>
      </c>
      <c r="K11" s="312">
        <v>233154294</v>
      </c>
      <c r="L11" s="312">
        <v>298926972</v>
      </c>
      <c r="M11" s="313">
        <v>338960598.62400001</v>
      </c>
      <c r="N11" s="313">
        <v>317401451.33999997</v>
      </c>
      <c r="O11" s="313">
        <v>358298284.60900003</v>
      </c>
      <c r="P11" s="314">
        <v>347888318.15932816</v>
      </c>
      <c r="Q11" s="315">
        <v>421564412.27799994</v>
      </c>
      <c r="R11" s="315">
        <v>451776017.54799998</v>
      </c>
      <c r="S11" s="316">
        <v>456108584.28600001</v>
      </c>
      <c r="T11" s="314">
        <v>503105257.35800004</v>
      </c>
      <c r="U11" s="314">
        <v>575710371.77699995</v>
      </c>
      <c r="V11" s="314">
        <v>644222451.40199995</v>
      </c>
      <c r="W11" s="314">
        <v>662923013.47000003</v>
      </c>
    </row>
    <row r="12" spans="2:25">
      <c r="B12" s="310" t="s">
        <v>11</v>
      </c>
      <c r="C12" s="317">
        <v>223690252</v>
      </c>
      <c r="D12" s="317">
        <v>227086709</v>
      </c>
      <c r="E12" s="317">
        <v>242383078</v>
      </c>
      <c r="F12" s="317">
        <v>334588570</v>
      </c>
      <c r="G12" s="317">
        <v>366683722</v>
      </c>
      <c r="H12" s="317">
        <v>447984803</v>
      </c>
      <c r="I12" s="317">
        <v>581660572</v>
      </c>
      <c r="J12" s="312">
        <v>648672080</v>
      </c>
      <c r="K12" s="312">
        <v>785775384</v>
      </c>
      <c r="L12" s="312">
        <v>732524273</v>
      </c>
      <c r="M12" s="313">
        <v>779721517.54100001</v>
      </c>
      <c r="N12" s="313">
        <v>803114903.68800008</v>
      </c>
      <c r="O12" s="313">
        <v>783422978.54999995</v>
      </c>
      <c r="P12" s="314">
        <v>860893179.11454809</v>
      </c>
      <c r="Q12" s="315">
        <v>1004631076.003</v>
      </c>
      <c r="R12" s="315">
        <v>940035637.86100006</v>
      </c>
      <c r="S12" s="316">
        <v>942302541.3950001</v>
      </c>
      <c r="T12" s="314">
        <v>938531254.02099991</v>
      </c>
      <c r="U12" s="314">
        <v>1022012683.8039999</v>
      </c>
      <c r="V12" s="314">
        <v>930098542.37299991</v>
      </c>
      <c r="W12" s="314">
        <v>1286662128.085</v>
      </c>
    </row>
    <row r="13" spans="2:25">
      <c r="B13" s="310" t="s">
        <v>12</v>
      </c>
      <c r="C13" s="317">
        <v>67097077</v>
      </c>
      <c r="D13" s="317">
        <v>62228811</v>
      </c>
      <c r="E13" s="317">
        <v>64240011</v>
      </c>
      <c r="F13" s="317">
        <v>71209730</v>
      </c>
      <c r="G13" s="317">
        <v>69914344</v>
      </c>
      <c r="H13" s="317">
        <v>80322956</v>
      </c>
      <c r="I13" s="317">
        <v>109723889</v>
      </c>
      <c r="J13" s="312">
        <v>162237491</v>
      </c>
      <c r="K13" s="312">
        <v>153485405</v>
      </c>
      <c r="L13" s="312">
        <v>206491609</v>
      </c>
      <c r="M13" s="313">
        <v>236849390.697</v>
      </c>
      <c r="N13" s="313">
        <v>287201384.35299999</v>
      </c>
      <c r="O13" s="313">
        <v>297670502.51999998</v>
      </c>
      <c r="P13" s="314">
        <v>297682080.90329731</v>
      </c>
      <c r="Q13" s="315">
        <v>277302084.08100003</v>
      </c>
      <c r="R13" s="315">
        <v>275163696.33099997</v>
      </c>
      <c r="S13" s="316">
        <v>295964900.954</v>
      </c>
      <c r="T13" s="314">
        <v>277133867.16399997</v>
      </c>
      <c r="U13" s="314">
        <v>314518978.54499996</v>
      </c>
      <c r="V13" s="314">
        <v>262489181.81200004</v>
      </c>
      <c r="W13" s="314">
        <v>330238869.69299996</v>
      </c>
    </row>
    <row r="14" spans="2:25">
      <c r="B14" s="310" t="s">
        <v>13</v>
      </c>
      <c r="C14" s="317">
        <v>95305346</v>
      </c>
      <c r="D14" s="317">
        <v>94143896</v>
      </c>
      <c r="E14" s="317">
        <v>76614512</v>
      </c>
      <c r="F14" s="317">
        <v>88983388</v>
      </c>
      <c r="G14" s="317">
        <v>113825471</v>
      </c>
      <c r="H14" s="317">
        <v>135833957</v>
      </c>
      <c r="I14" s="317">
        <v>156246672</v>
      </c>
      <c r="J14" s="312">
        <v>198120604</v>
      </c>
      <c r="K14" s="312">
        <v>251873448</v>
      </c>
      <c r="L14" s="312">
        <v>258027220</v>
      </c>
      <c r="M14" s="313">
        <v>358766142.926</v>
      </c>
      <c r="N14" s="313">
        <v>418050785.66100001</v>
      </c>
      <c r="O14" s="313">
        <v>382862657.27100003</v>
      </c>
      <c r="P14" s="314">
        <v>359195203.04463321</v>
      </c>
      <c r="Q14" s="315">
        <v>373219660.39400005</v>
      </c>
      <c r="R14" s="315">
        <v>367244099.08100003</v>
      </c>
      <c r="S14" s="316">
        <v>383955321.61499995</v>
      </c>
      <c r="T14" s="314">
        <v>379783716.07499999</v>
      </c>
      <c r="U14" s="314">
        <v>531792554.74599999</v>
      </c>
      <c r="V14" s="314">
        <v>506171252.97199994</v>
      </c>
      <c r="W14" s="314">
        <v>506017190.00599998</v>
      </c>
    </row>
    <row r="15" spans="2:25">
      <c r="B15" s="310" t="s">
        <v>608</v>
      </c>
      <c r="C15" s="311">
        <v>0</v>
      </c>
      <c r="D15" s="311">
        <v>0</v>
      </c>
      <c r="E15" s="311">
        <v>0</v>
      </c>
      <c r="F15" s="311">
        <v>0</v>
      </c>
      <c r="G15" s="311">
        <v>0</v>
      </c>
      <c r="H15" s="311">
        <v>0</v>
      </c>
      <c r="I15" s="311">
        <v>0</v>
      </c>
      <c r="J15" s="311">
        <v>0</v>
      </c>
      <c r="K15" s="311">
        <v>0</v>
      </c>
      <c r="L15" s="311">
        <v>0</v>
      </c>
      <c r="M15" s="311">
        <v>0</v>
      </c>
      <c r="N15" s="311">
        <v>0</v>
      </c>
      <c r="O15" s="311">
        <v>0</v>
      </c>
      <c r="P15" s="311">
        <v>0</v>
      </c>
      <c r="Q15" s="311">
        <v>0</v>
      </c>
      <c r="R15" s="311">
        <v>0</v>
      </c>
      <c r="S15" s="311">
        <v>0</v>
      </c>
      <c r="T15" s="311">
        <v>0</v>
      </c>
      <c r="U15" s="314">
        <v>151070810.34300002</v>
      </c>
      <c r="V15" s="314">
        <v>154109863.37199998</v>
      </c>
      <c r="W15" s="314">
        <v>265820788.71399996</v>
      </c>
    </row>
    <row r="16" spans="2:25">
      <c r="B16" s="310" t="s">
        <v>14</v>
      </c>
      <c r="C16" s="317">
        <v>156298511</v>
      </c>
      <c r="D16" s="317">
        <v>186921699</v>
      </c>
      <c r="E16" s="317">
        <v>188456905</v>
      </c>
      <c r="F16" s="317">
        <v>228316634</v>
      </c>
      <c r="G16" s="317">
        <v>229723900</v>
      </c>
      <c r="H16" s="317">
        <v>214746234</v>
      </c>
      <c r="I16" s="317">
        <v>278427914</v>
      </c>
      <c r="J16" s="312">
        <v>305393364</v>
      </c>
      <c r="K16" s="312">
        <v>399989852</v>
      </c>
      <c r="L16" s="312">
        <v>460089222</v>
      </c>
      <c r="M16" s="313">
        <v>619452201.722</v>
      </c>
      <c r="N16" s="313">
        <v>669383502.43099999</v>
      </c>
      <c r="O16" s="313">
        <v>647778376.63599992</v>
      </c>
      <c r="P16" s="314">
        <v>621452915.98244798</v>
      </c>
      <c r="Q16" s="315">
        <v>650032406.94999993</v>
      </c>
      <c r="R16" s="315">
        <v>640966506.86499989</v>
      </c>
      <c r="S16" s="316">
        <v>656721296.34900022</v>
      </c>
      <c r="T16" s="314">
        <v>616247405.08100009</v>
      </c>
      <c r="U16" s="314">
        <v>661867105.69800007</v>
      </c>
      <c r="V16" s="314">
        <v>619573185.70299995</v>
      </c>
      <c r="W16" s="314">
        <v>664430526.84700012</v>
      </c>
      <c r="Y16" s="104"/>
    </row>
    <row r="17" spans="2:25">
      <c r="B17" s="310" t="s">
        <v>15</v>
      </c>
      <c r="C17" s="317">
        <v>90487142</v>
      </c>
      <c r="D17" s="317">
        <v>81744412</v>
      </c>
      <c r="E17" s="317">
        <v>97658249</v>
      </c>
      <c r="F17" s="317">
        <v>109411689</v>
      </c>
      <c r="G17" s="317">
        <v>108310660</v>
      </c>
      <c r="H17" s="317">
        <v>103362491</v>
      </c>
      <c r="I17" s="317">
        <v>156011281</v>
      </c>
      <c r="J17" s="312">
        <v>211733118</v>
      </c>
      <c r="K17" s="312">
        <v>240636840</v>
      </c>
      <c r="L17" s="312">
        <v>232624643</v>
      </c>
      <c r="M17" s="313">
        <v>259040240.91804999</v>
      </c>
      <c r="N17" s="313">
        <v>278978518.48199999</v>
      </c>
      <c r="O17" s="313">
        <v>278969508.67399997</v>
      </c>
      <c r="P17" s="314">
        <v>330202873.14020848</v>
      </c>
      <c r="Q17" s="315">
        <v>424924538.40799993</v>
      </c>
      <c r="R17" s="315">
        <v>432784988.551</v>
      </c>
      <c r="S17" s="316">
        <v>460161900.09500003</v>
      </c>
      <c r="T17" s="314">
        <v>481605416.79800004</v>
      </c>
      <c r="U17" s="314">
        <v>628449532.96000016</v>
      </c>
      <c r="V17" s="314">
        <v>572315258.43299985</v>
      </c>
      <c r="W17" s="314">
        <v>612211105.81200993</v>
      </c>
      <c r="Y17" s="488"/>
    </row>
    <row r="18" spans="2:25">
      <c r="B18" s="310" t="s">
        <v>16</v>
      </c>
      <c r="C18" s="311">
        <v>0</v>
      </c>
      <c r="D18" s="311">
        <v>0</v>
      </c>
      <c r="E18" s="311">
        <v>0</v>
      </c>
      <c r="F18" s="311">
        <v>0</v>
      </c>
      <c r="G18" s="311">
        <v>0</v>
      </c>
      <c r="H18" s="311">
        <v>0</v>
      </c>
      <c r="I18" s="311">
        <v>0</v>
      </c>
      <c r="J18" s="312">
        <v>50821030</v>
      </c>
      <c r="K18" s="312">
        <v>99981608</v>
      </c>
      <c r="L18" s="312">
        <v>109690085</v>
      </c>
      <c r="M18" s="313">
        <v>121758032.99699999</v>
      </c>
      <c r="N18" s="313">
        <v>135882452.94400001</v>
      </c>
      <c r="O18" s="313">
        <v>149525897.66099998</v>
      </c>
      <c r="P18" s="314">
        <v>192792078.88633591</v>
      </c>
      <c r="Q18" s="315">
        <v>218295346.89399999</v>
      </c>
      <c r="R18" s="315">
        <v>222845577.25299999</v>
      </c>
      <c r="S18" s="316">
        <v>205349028.62899998</v>
      </c>
      <c r="T18" s="314">
        <v>226049781.32800001</v>
      </c>
      <c r="U18" s="314">
        <v>248755947.85900003</v>
      </c>
      <c r="V18" s="314">
        <v>227835094.53999999</v>
      </c>
      <c r="W18" s="314">
        <v>275695044.09300011</v>
      </c>
      <c r="Y18" s="488"/>
    </row>
    <row r="19" spans="2:25">
      <c r="B19" s="310" t="s">
        <v>17</v>
      </c>
      <c r="C19" s="317">
        <v>112559401</v>
      </c>
      <c r="D19" s="317">
        <v>121818046</v>
      </c>
      <c r="E19" s="317">
        <v>138031273</v>
      </c>
      <c r="F19" s="317">
        <v>135784522</v>
      </c>
      <c r="G19" s="317">
        <v>128788402</v>
      </c>
      <c r="H19" s="317">
        <v>156556312</v>
      </c>
      <c r="I19" s="317">
        <v>210743448</v>
      </c>
      <c r="J19" s="312">
        <v>210990875</v>
      </c>
      <c r="K19" s="312">
        <v>282177367</v>
      </c>
      <c r="L19" s="312">
        <v>294251955</v>
      </c>
      <c r="M19" s="313">
        <v>272690641.13</v>
      </c>
      <c r="N19" s="313">
        <v>293152526.24200004</v>
      </c>
      <c r="O19" s="313">
        <v>299713814.48300004</v>
      </c>
      <c r="P19" s="314">
        <v>386847649.03593826</v>
      </c>
      <c r="Q19" s="315">
        <v>405164494.42400002</v>
      </c>
      <c r="R19" s="315">
        <v>386284326.75199997</v>
      </c>
      <c r="S19" s="316">
        <v>406868718.05199999</v>
      </c>
      <c r="T19" s="314">
        <v>394602342.00800008</v>
      </c>
      <c r="U19" s="314">
        <v>533316630.41999996</v>
      </c>
      <c r="V19" s="314">
        <v>474849768.60000014</v>
      </c>
      <c r="W19" s="314">
        <v>595359603.62199998</v>
      </c>
    </row>
    <row r="20" spans="2:25">
      <c r="B20" s="310" t="s">
        <v>84</v>
      </c>
      <c r="C20" s="312">
        <v>36525023</v>
      </c>
      <c r="D20" s="312">
        <v>33949091</v>
      </c>
      <c r="E20" s="312">
        <v>36726733</v>
      </c>
      <c r="F20" s="312">
        <v>37428372</v>
      </c>
      <c r="G20" s="312">
        <v>35731933</v>
      </c>
      <c r="H20" s="312">
        <v>45281092</v>
      </c>
      <c r="I20" s="312">
        <v>54269492</v>
      </c>
      <c r="J20" s="312">
        <v>60542509</v>
      </c>
      <c r="K20" s="312">
        <v>92112247</v>
      </c>
      <c r="L20" s="312">
        <v>71008329</v>
      </c>
      <c r="M20" s="313">
        <v>85114360.748999998</v>
      </c>
      <c r="N20" s="313">
        <v>101377389.478</v>
      </c>
      <c r="O20" s="313">
        <v>114044541.62100001</v>
      </c>
      <c r="P20" s="314">
        <v>128543672.68344402</v>
      </c>
      <c r="Q20" s="315">
        <v>169012386.78800002</v>
      </c>
      <c r="R20" s="315">
        <v>180459554.03300002</v>
      </c>
      <c r="S20" s="316">
        <v>200215786.38600001</v>
      </c>
      <c r="T20" s="314">
        <v>147058039.15599999</v>
      </c>
      <c r="U20" s="314">
        <v>164685779.91900003</v>
      </c>
      <c r="V20" s="314">
        <v>177075702.28299996</v>
      </c>
      <c r="W20" s="314">
        <v>179552966.40799999</v>
      </c>
    </row>
    <row r="21" spans="2:25">
      <c r="B21" s="310" t="s">
        <v>19</v>
      </c>
      <c r="C21" s="312">
        <v>37678499</v>
      </c>
      <c r="D21" s="312">
        <v>42645917</v>
      </c>
      <c r="E21" s="312">
        <v>33435191</v>
      </c>
      <c r="F21" s="312">
        <v>35548213</v>
      </c>
      <c r="G21" s="312">
        <v>37934661</v>
      </c>
      <c r="H21" s="312">
        <v>39071380</v>
      </c>
      <c r="I21" s="312">
        <v>64764541</v>
      </c>
      <c r="J21" s="312">
        <v>69799790</v>
      </c>
      <c r="K21" s="312">
        <v>81910737</v>
      </c>
      <c r="L21" s="312">
        <v>91902891</v>
      </c>
      <c r="M21" s="313">
        <v>84877145.623999998</v>
      </c>
      <c r="N21" s="313">
        <v>99760664.709000006</v>
      </c>
      <c r="O21" s="313">
        <v>116888662.925</v>
      </c>
      <c r="P21" s="314">
        <v>125200728.03700386</v>
      </c>
      <c r="Q21" s="315">
        <v>165384790.64899999</v>
      </c>
      <c r="R21" s="315">
        <v>191781402.77399996</v>
      </c>
      <c r="S21" s="316">
        <v>170891842.67900002</v>
      </c>
      <c r="T21" s="314">
        <v>176555210.34199998</v>
      </c>
      <c r="U21" s="314">
        <v>188451709.088</v>
      </c>
      <c r="V21" s="314">
        <v>166478967.74799997</v>
      </c>
      <c r="W21" s="314">
        <v>198314461.59</v>
      </c>
    </row>
    <row r="22" spans="2:25">
      <c r="B22" s="310" t="s">
        <v>20</v>
      </c>
      <c r="C22" s="312">
        <v>64685486</v>
      </c>
      <c r="D22" s="312">
        <v>93129357</v>
      </c>
      <c r="E22" s="312">
        <v>144677512.90000001</v>
      </c>
      <c r="F22" s="312">
        <v>76322783.849999994</v>
      </c>
      <c r="G22" s="312">
        <v>122613808.81999999</v>
      </c>
      <c r="H22" s="312">
        <v>149391938.38</v>
      </c>
      <c r="I22" s="312">
        <v>149404952.25999999</v>
      </c>
      <c r="J22" s="312">
        <v>101673392.09999999</v>
      </c>
      <c r="K22" s="312">
        <v>141155914</v>
      </c>
      <c r="L22" s="312">
        <v>160371224.84</v>
      </c>
      <c r="M22" s="313">
        <v>190333669</v>
      </c>
      <c r="N22" s="313">
        <v>209082512.62900001</v>
      </c>
      <c r="O22" s="313">
        <v>390546169.81400001</v>
      </c>
      <c r="P22" s="314">
        <v>440809497.801</v>
      </c>
      <c r="Q22" s="315">
        <v>659002247.4460001</v>
      </c>
      <c r="R22" s="315">
        <v>419792117.70199996</v>
      </c>
      <c r="S22" s="316">
        <v>390517044.21700001</v>
      </c>
      <c r="T22" s="314">
        <v>353856858.60399997</v>
      </c>
      <c r="U22" s="314">
        <v>288998819.32599992</v>
      </c>
      <c r="V22" s="314">
        <v>385991206.23599994</v>
      </c>
      <c r="W22" s="314">
        <v>574835030.11449993</v>
      </c>
    </row>
    <row r="23" spans="2:25" ht="11.25" customHeight="1">
      <c r="B23" s="310"/>
      <c r="C23" s="318"/>
      <c r="D23" s="318"/>
      <c r="E23" s="318"/>
      <c r="F23" s="319"/>
      <c r="G23" s="319"/>
      <c r="H23" s="319"/>
      <c r="I23" s="319"/>
      <c r="J23" s="319"/>
      <c r="K23" s="319"/>
      <c r="L23" s="319"/>
      <c r="M23" s="313"/>
      <c r="N23" s="313"/>
      <c r="O23" s="313"/>
      <c r="P23" s="314"/>
      <c r="Q23" s="315"/>
      <c r="R23" s="315"/>
      <c r="S23" s="316"/>
      <c r="T23" s="314"/>
    </row>
    <row r="24" spans="2:25" s="8" customFormat="1" ht="12.75" customHeight="1">
      <c r="B24" s="330" t="s">
        <v>21</v>
      </c>
      <c r="C24" s="331">
        <f>SUM(C6:C23)</f>
        <v>1195554855</v>
      </c>
      <c r="D24" s="331">
        <f t="shared" ref="D24:U24" si="0">SUM(D6:D23)</f>
        <v>1276887597</v>
      </c>
      <c r="E24" s="331">
        <f t="shared" si="0"/>
        <v>1317075558.9000001</v>
      </c>
      <c r="F24" s="331">
        <f t="shared" si="0"/>
        <v>1447731538.8499999</v>
      </c>
      <c r="G24" s="331">
        <f t="shared" si="0"/>
        <v>1588823460.8199999</v>
      </c>
      <c r="H24" s="331">
        <f t="shared" si="0"/>
        <v>1776381931.3800001</v>
      </c>
      <c r="I24" s="331">
        <f t="shared" si="0"/>
        <v>2240227349.2600002</v>
      </c>
      <c r="J24" s="331">
        <f t="shared" si="0"/>
        <v>2715144864.0999999</v>
      </c>
      <c r="K24" s="331">
        <f t="shared" si="0"/>
        <v>3311153932</v>
      </c>
      <c r="L24" s="331">
        <f>SUM(L6:L23)</f>
        <v>3421636920.8400002</v>
      </c>
      <c r="M24" s="331">
        <f t="shared" si="0"/>
        <v>3961833251.9210505</v>
      </c>
      <c r="N24" s="331">
        <f t="shared" si="0"/>
        <v>4274289032.3319998</v>
      </c>
      <c r="O24" s="331">
        <f t="shared" si="0"/>
        <v>4509379992.2389994</v>
      </c>
      <c r="P24" s="331">
        <f t="shared" si="0"/>
        <v>4834113472.21</v>
      </c>
      <c r="Q24" s="331">
        <f t="shared" si="0"/>
        <v>5765718434.3859997</v>
      </c>
      <c r="R24" s="331">
        <f t="shared" si="0"/>
        <v>5736586371.8319998</v>
      </c>
      <c r="S24" s="331">
        <f t="shared" si="0"/>
        <v>5765899271.6289997</v>
      </c>
      <c r="T24" s="331">
        <f t="shared" si="0"/>
        <v>5587736297.0739994</v>
      </c>
      <c r="U24" s="331">
        <f t="shared" si="0"/>
        <v>6498644747.2720003</v>
      </c>
      <c r="V24" s="331">
        <f t="shared" ref="V24:W24" si="1">SUM(V6:V23)</f>
        <v>6258062181.9764996</v>
      </c>
      <c r="W24" s="332">
        <f t="shared" si="1"/>
        <v>7470751698.1435099</v>
      </c>
    </row>
    <row r="25" spans="2:25" s="8" customFormat="1" ht="12.75" customHeight="1">
      <c r="B25" s="9" t="s">
        <v>830</v>
      </c>
      <c r="C25" s="112"/>
      <c r="D25" s="112"/>
      <c r="E25" s="112"/>
      <c r="F25" s="112"/>
      <c r="G25" s="112"/>
      <c r="H25" s="112"/>
      <c r="I25" s="112"/>
      <c r="J25" s="112"/>
      <c r="K25" s="112"/>
      <c r="L25" s="112"/>
      <c r="M25" s="112"/>
      <c r="N25" s="112"/>
      <c r="O25" s="112"/>
      <c r="P25" s="112"/>
      <c r="Q25" s="112"/>
      <c r="R25" s="113"/>
      <c r="S25" s="145"/>
      <c r="T25" s="112"/>
    </row>
    <row r="26" spans="2:25">
      <c r="B26" s="9" t="s">
        <v>22</v>
      </c>
      <c r="C26" s="112"/>
      <c r="D26" s="112"/>
      <c r="E26" s="112"/>
      <c r="F26" s="112"/>
      <c r="G26" s="112"/>
      <c r="H26" s="112"/>
      <c r="I26" s="112"/>
      <c r="J26" s="112"/>
      <c r="K26" s="112"/>
      <c r="L26" s="112"/>
      <c r="M26" s="112"/>
      <c r="N26" s="112"/>
      <c r="O26" s="112"/>
      <c r="P26" s="112"/>
      <c r="Q26" s="112"/>
      <c r="R26" s="113"/>
      <c r="S26" s="145"/>
      <c r="T26" s="112"/>
    </row>
    <row r="27" spans="2:25">
      <c r="B27" s="9" t="s">
        <v>828</v>
      </c>
      <c r="C27" s="36"/>
      <c r="D27" s="36"/>
      <c r="E27" s="36"/>
      <c r="F27" s="36"/>
      <c r="G27" s="36"/>
      <c r="H27" s="36"/>
      <c r="I27" s="36"/>
      <c r="J27" s="36"/>
      <c r="K27" s="36"/>
      <c r="L27" s="36"/>
      <c r="M27" s="36"/>
      <c r="N27" s="36"/>
      <c r="O27" s="36"/>
      <c r="P27" s="36"/>
      <c r="Q27" s="128"/>
      <c r="R27" s="128"/>
      <c r="S27" s="146"/>
      <c r="T27" s="36"/>
    </row>
    <row r="28" spans="2:25">
      <c r="B28" s="9" t="s">
        <v>825</v>
      </c>
      <c r="C28" s="112"/>
      <c r="D28" s="112"/>
      <c r="E28" s="112"/>
      <c r="F28" s="112"/>
      <c r="G28" s="112"/>
      <c r="H28" s="112"/>
      <c r="I28" s="112"/>
      <c r="J28" s="6"/>
      <c r="L28" s="4"/>
    </row>
    <row r="29" spans="2:25">
      <c r="B29" s="9" t="s">
        <v>23</v>
      </c>
      <c r="C29" s="9"/>
      <c r="D29" s="10"/>
      <c r="E29" s="6"/>
      <c r="F29" s="6"/>
      <c r="G29" s="6"/>
      <c r="H29" s="6"/>
      <c r="I29" s="6"/>
      <c r="J29" s="6"/>
      <c r="K29" s="3"/>
      <c r="L29" s="4"/>
    </row>
    <row r="30" spans="2:25">
      <c r="B30" s="9" t="s">
        <v>24</v>
      </c>
      <c r="C30" s="9"/>
      <c r="D30" s="10"/>
      <c r="E30" s="6"/>
      <c r="F30" s="6"/>
      <c r="G30" s="6"/>
      <c r="H30" s="6"/>
      <c r="I30" s="6"/>
      <c r="J30" s="6"/>
      <c r="K30" s="3"/>
      <c r="L30" s="4"/>
    </row>
    <row r="31" spans="2:25">
      <c r="B31" s="10" t="s">
        <v>826</v>
      </c>
      <c r="C31" s="143"/>
      <c r="D31" s="143"/>
      <c r="E31" s="143"/>
      <c r="G31" s="143"/>
      <c r="H31" s="143"/>
      <c r="I31" s="143"/>
      <c r="J31" s="6"/>
      <c r="K31" s="3"/>
      <c r="L31" s="4"/>
    </row>
    <row r="32" spans="2:25">
      <c r="B32" s="10" t="s">
        <v>25</v>
      </c>
      <c r="C32" s="3"/>
      <c r="D32" s="10"/>
      <c r="E32" s="6"/>
      <c r="F32" s="6"/>
      <c r="G32" s="6"/>
      <c r="H32" s="6"/>
      <c r="I32" s="6"/>
      <c r="J32" s="6"/>
      <c r="K32" s="3"/>
      <c r="L32" s="4"/>
    </row>
    <row r="33" spans="2:23">
      <c r="B33" s="10" t="s">
        <v>473</v>
      </c>
      <c r="C33" s="10"/>
      <c r="D33" s="10"/>
      <c r="E33" s="6"/>
      <c r="F33" s="6"/>
      <c r="G33" s="6"/>
      <c r="H33" s="6"/>
      <c r="I33" s="6"/>
      <c r="J33" s="6"/>
      <c r="K33" s="3"/>
      <c r="L33" s="4"/>
    </row>
    <row r="34" spans="2:23">
      <c r="B34" s="10" t="s">
        <v>26</v>
      </c>
      <c r="C34" s="10"/>
      <c r="D34" s="10"/>
      <c r="E34" s="6"/>
      <c r="F34" s="6"/>
      <c r="G34" s="6"/>
      <c r="H34" s="6"/>
      <c r="I34" s="6"/>
      <c r="J34" s="6"/>
      <c r="K34" s="3"/>
      <c r="L34" s="4"/>
    </row>
    <row r="35" spans="2:23">
      <c r="B35" s="10" t="s">
        <v>27</v>
      </c>
      <c r="C35" s="10"/>
      <c r="D35" s="10"/>
      <c r="E35" s="6"/>
      <c r="F35" s="6"/>
      <c r="G35" s="6"/>
      <c r="H35" s="6"/>
      <c r="I35" s="6"/>
      <c r="J35" s="6"/>
      <c r="K35" s="3"/>
      <c r="L35" s="4"/>
    </row>
    <row r="36" spans="2:23">
      <c r="B36" s="10" t="s">
        <v>462</v>
      </c>
      <c r="C36" s="10"/>
      <c r="D36" s="10"/>
      <c r="E36" s="6"/>
      <c r="F36" s="6"/>
      <c r="G36" s="6"/>
      <c r="H36" s="6"/>
      <c r="I36" s="6"/>
      <c r="J36" s="6"/>
      <c r="K36" s="3"/>
      <c r="L36" s="4"/>
    </row>
    <row r="37" spans="2:23">
      <c r="B37" s="10"/>
      <c r="C37" s="10"/>
      <c r="D37" s="10"/>
      <c r="E37" s="6"/>
      <c r="F37" s="6"/>
      <c r="G37" s="10"/>
      <c r="H37" s="6"/>
      <c r="I37" s="6"/>
      <c r="J37" s="6"/>
      <c r="K37" s="3"/>
      <c r="L37" s="4"/>
    </row>
    <row r="38" spans="2:23">
      <c r="B38" s="10"/>
      <c r="C38" s="10"/>
      <c r="D38" s="10"/>
      <c r="E38" s="6"/>
      <c r="F38" s="6"/>
      <c r="G38" s="10"/>
      <c r="H38" s="6"/>
      <c r="I38" s="6"/>
      <c r="J38" s="6"/>
      <c r="K38" s="3"/>
      <c r="L38" s="4"/>
    </row>
    <row r="39" spans="2:23">
      <c r="B39" s="10"/>
      <c r="C39" s="10"/>
      <c r="D39" s="10"/>
      <c r="E39" s="6"/>
      <c r="F39" s="6"/>
      <c r="G39" s="10"/>
      <c r="H39" s="6"/>
      <c r="I39" s="6"/>
      <c r="J39" s="6"/>
      <c r="K39" s="3"/>
      <c r="L39" s="4"/>
    </row>
    <row r="40" spans="2:23">
      <c r="B40" s="107"/>
      <c r="C40" s="10"/>
      <c r="D40" s="10"/>
      <c r="E40" s="6"/>
      <c r="F40" s="6"/>
      <c r="G40" s="10"/>
      <c r="H40" s="6"/>
      <c r="I40" s="6"/>
      <c r="J40" s="6"/>
      <c r="K40" s="3"/>
      <c r="L40" s="4"/>
    </row>
    <row r="41" spans="2:23">
      <c r="B41" s="11"/>
      <c r="C41" s="10"/>
      <c r="D41" s="10"/>
      <c r="E41" s="6"/>
      <c r="F41" s="6"/>
      <c r="G41" s="10"/>
      <c r="H41" s="6"/>
      <c r="I41" s="6"/>
      <c r="J41" s="6"/>
      <c r="K41" s="3"/>
      <c r="L41" s="4"/>
    </row>
    <row r="42" spans="2:23">
      <c r="B42" s="14" t="s">
        <v>28</v>
      </c>
      <c r="C42" s="11"/>
      <c r="D42" s="12"/>
      <c r="E42" s="12"/>
      <c r="F42" s="12"/>
      <c r="G42" s="12"/>
      <c r="H42" s="12"/>
      <c r="I42" s="12"/>
      <c r="J42" s="12"/>
    </row>
    <row r="43" spans="2:23">
      <c r="B43" s="333" t="s">
        <v>29</v>
      </c>
      <c r="C43" s="334"/>
      <c r="D43" s="335"/>
      <c r="E43" s="11"/>
      <c r="F43" s="12"/>
      <c r="G43" s="11"/>
      <c r="H43" s="11"/>
      <c r="I43" s="11"/>
      <c r="J43" s="12"/>
      <c r="K43" s="16"/>
      <c r="O43"/>
    </row>
    <row r="44" spans="2:23">
      <c r="B44" s="15" t="s">
        <v>30</v>
      </c>
      <c r="C44" s="15"/>
      <c r="D44" s="11"/>
      <c r="E44" s="11"/>
      <c r="F44" s="11"/>
      <c r="G44" s="11"/>
      <c r="H44" s="11"/>
      <c r="I44" s="11"/>
      <c r="J44" s="11"/>
      <c r="N44" s="106"/>
      <c r="O44" s="110" t="s">
        <v>185</v>
      </c>
    </row>
    <row r="45" spans="2:23">
      <c r="B45" s="11"/>
      <c r="C45" s="11"/>
      <c r="D45" s="11"/>
      <c r="E45" s="11"/>
      <c r="F45" s="11"/>
      <c r="G45" s="11"/>
      <c r="H45" s="11"/>
      <c r="I45" s="11"/>
      <c r="J45" s="11"/>
      <c r="O45"/>
    </row>
    <row r="46" spans="2:23">
      <c r="B46" s="326" t="s">
        <v>3</v>
      </c>
      <c r="C46" s="327" t="s">
        <v>32</v>
      </c>
      <c r="D46" s="327" t="s">
        <v>33</v>
      </c>
      <c r="E46" s="327" t="s">
        <v>34</v>
      </c>
      <c r="F46" s="327" t="s">
        <v>35</v>
      </c>
      <c r="G46" s="327">
        <v>2005</v>
      </c>
      <c r="H46" s="327">
        <v>2006</v>
      </c>
      <c r="I46" s="327">
        <v>2007</v>
      </c>
      <c r="J46" s="327">
        <v>2008</v>
      </c>
      <c r="K46" s="327">
        <v>2009</v>
      </c>
      <c r="L46" s="327">
        <v>2010</v>
      </c>
      <c r="M46" s="327">
        <v>2011</v>
      </c>
      <c r="N46" s="328">
        <v>2012</v>
      </c>
      <c r="O46" s="328">
        <v>2013</v>
      </c>
      <c r="P46" s="328">
        <v>2014</v>
      </c>
      <c r="Q46" s="328">
        <v>2015</v>
      </c>
      <c r="R46" s="328">
        <v>2016</v>
      </c>
      <c r="S46" s="328">
        <v>2017</v>
      </c>
      <c r="T46" s="328">
        <v>2018</v>
      </c>
      <c r="U46" s="328">
        <v>2019</v>
      </c>
      <c r="V46" s="328">
        <v>2020</v>
      </c>
      <c r="W46" s="329">
        <v>2021</v>
      </c>
    </row>
    <row r="47" spans="2:23">
      <c r="B47" s="310" t="s">
        <v>4</v>
      </c>
      <c r="C47" s="324">
        <f>C6/C$24*100</f>
        <v>0</v>
      </c>
      <c r="D47" s="324">
        <f t="shared" ref="C47:R56" si="2">D6/D$24*100</f>
        <v>0</v>
      </c>
      <c r="E47" s="324">
        <f t="shared" si="2"/>
        <v>0</v>
      </c>
      <c r="F47" s="324">
        <f t="shared" si="2"/>
        <v>0</v>
      </c>
      <c r="G47" s="324">
        <f t="shared" si="2"/>
        <v>0</v>
      </c>
      <c r="H47" s="324">
        <f t="shared" si="2"/>
        <v>0</v>
      </c>
      <c r="I47" s="324">
        <f t="shared" si="2"/>
        <v>0</v>
      </c>
      <c r="J47" s="320">
        <f t="shared" ref="J47:T47" si="3">J6/J$24*100</f>
        <v>1.1845020656258987</v>
      </c>
      <c r="K47" s="320">
        <f t="shared" si="3"/>
        <v>1.8038008267384893</v>
      </c>
      <c r="L47" s="320">
        <f t="shared" si="3"/>
        <v>1.5254433537964711</v>
      </c>
      <c r="M47" s="321">
        <f t="shared" si="3"/>
        <v>2.1983315613490024</v>
      </c>
      <c r="N47" s="321">
        <f t="shared" si="3"/>
        <v>2.0086363822279614</v>
      </c>
      <c r="O47" s="321">
        <f t="shared" si="3"/>
        <v>1.8838186182846242</v>
      </c>
      <c r="P47" s="321">
        <f t="shared" si="3"/>
        <v>2.2456431556095899</v>
      </c>
      <c r="Q47" s="322">
        <f t="shared" si="3"/>
        <v>2.4753937620992921</v>
      </c>
      <c r="R47" s="322">
        <f t="shared" si="3"/>
        <v>3.6755260650013422</v>
      </c>
      <c r="S47" s="323">
        <f t="shared" si="3"/>
        <v>3.3817054073494419</v>
      </c>
      <c r="T47" s="321">
        <f t="shared" si="3"/>
        <v>2.6615744590323223</v>
      </c>
      <c r="U47" s="321">
        <f>U6/$U$24*100</f>
        <v>3.0136928310047044</v>
      </c>
      <c r="V47" s="321">
        <f>V6/$V$24*100</f>
        <v>3.2577167206512359</v>
      </c>
      <c r="W47" s="321">
        <f>W6/$W$24*100</f>
        <v>3.3648148629336383</v>
      </c>
    </row>
    <row r="48" spans="2:23">
      <c r="B48" s="310" t="s">
        <v>6</v>
      </c>
      <c r="C48" s="324">
        <f t="shared" si="2"/>
        <v>4.1432995560877046</v>
      </c>
      <c r="D48" s="324">
        <f t="shared" si="2"/>
        <v>4.344992631328692</v>
      </c>
      <c r="E48" s="324">
        <f t="shared" si="2"/>
        <v>3.3963727971203186</v>
      </c>
      <c r="F48" s="324">
        <f t="shared" si="2"/>
        <v>2.9352611903278354</v>
      </c>
      <c r="G48" s="324">
        <f t="shared" si="2"/>
        <v>3.3558430697191546</v>
      </c>
      <c r="H48" s="324">
        <f t="shared" si="2"/>
        <v>4.115722115187415</v>
      </c>
      <c r="I48" s="324">
        <f t="shared" si="2"/>
        <v>4.0036024481902093</v>
      </c>
      <c r="J48" s="320">
        <f t="shared" ref="J48:T48" si="4">J7/J$24*100</f>
        <v>2.0808897067349665</v>
      </c>
      <c r="K48" s="320">
        <f t="shared" si="4"/>
        <v>2.2232924989849128</v>
      </c>
      <c r="L48" s="320">
        <f t="shared" si="4"/>
        <v>2.3478633723731841</v>
      </c>
      <c r="M48" s="321">
        <f t="shared" si="4"/>
        <v>2.6238739672497338</v>
      </c>
      <c r="N48" s="321">
        <f t="shared" si="4"/>
        <v>2.2857078540076481</v>
      </c>
      <c r="O48" s="321">
        <f t="shared" si="4"/>
        <v>2.922777774014095</v>
      </c>
      <c r="P48" s="321">
        <f t="shared" si="4"/>
        <v>2.4993461156922003</v>
      </c>
      <c r="Q48" s="322">
        <f t="shared" si="4"/>
        <v>2.9318465767397734</v>
      </c>
      <c r="R48" s="322">
        <f t="shared" si="4"/>
        <v>3.1758936831943427</v>
      </c>
      <c r="S48" s="323">
        <f t="shared" si="4"/>
        <v>3.0252198560992061</v>
      </c>
      <c r="T48" s="321">
        <f t="shared" si="4"/>
        <v>3.1563049110487462</v>
      </c>
      <c r="U48" s="321">
        <f t="shared" ref="U48:U63" si="5">U7/$U$24*100</f>
        <v>3.2920695548376857</v>
      </c>
      <c r="V48" s="321">
        <f t="shared" ref="V48:V63" si="6">V7/$V$24*100</f>
        <v>3.0737258807765286</v>
      </c>
      <c r="W48" s="321">
        <f t="shared" ref="W48:W63" si="7">W7/$W$24*100</f>
        <v>2.7150558783315573</v>
      </c>
    </row>
    <row r="49" spans="2:23">
      <c r="B49" s="310" t="s">
        <v>7</v>
      </c>
      <c r="C49" s="324">
        <f t="shared" si="2"/>
        <v>3.9406461194957045</v>
      </c>
      <c r="D49" s="324">
        <f t="shared" si="2"/>
        <v>3.6135948151119832</v>
      </c>
      <c r="E49" s="324">
        <f t="shared" si="2"/>
        <v>3.6686274886427088</v>
      </c>
      <c r="F49" s="324">
        <f t="shared" si="2"/>
        <v>3.9276773679440797</v>
      </c>
      <c r="G49" s="324">
        <f t="shared" si="2"/>
        <v>3.6294597494323524</v>
      </c>
      <c r="H49" s="324">
        <f t="shared" si="2"/>
        <v>3.524822387230512</v>
      </c>
      <c r="I49" s="324">
        <f t="shared" si="2"/>
        <v>3.3781868177351986</v>
      </c>
      <c r="J49" s="320">
        <f t="shared" ref="J49:T49" si="8">J8/J$24*100</f>
        <v>4.6961215103439828</v>
      </c>
      <c r="K49" s="320">
        <f t="shared" si="8"/>
        <v>4.5498744574826366</v>
      </c>
      <c r="L49" s="320">
        <f t="shared" si="8"/>
        <v>3.9263553120363981</v>
      </c>
      <c r="M49" s="321">
        <f t="shared" si="8"/>
        <v>3.8942660748073927</v>
      </c>
      <c r="N49" s="321">
        <f t="shared" si="8"/>
        <v>4.6382701623206701</v>
      </c>
      <c r="O49" s="321">
        <f t="shared" si="8"/>
        <v>4.1404115142289477</v>
      </c>
      <c r="P49" s="321">
        <f t="shared" si="8"/>
        <v>3.3386419428069596</v>
      </c>
      <c r="Q49" s="322">
        <f t="shared" si="8"/>
        <v>3.5962971748217409</v>
      </c>
      <c r="R49" s="322">
        <f t="shared" si="8"/>
        <v>4.5369863468800595</v>
      </c>
      <c r="S49" s="323">
        <f t="shared" si="8"/>
        <v>4.7727265614935437</v>
      </c>
      <c r="T49" s="321">
        <f t="shared" si="8"/>
        <v>3.6935433821218999</v>
      </c>
      <c r="U49" s="321">
        <f t="shared" si="5"/>
        <v>4.0849374119340354</v>
      </c>
      <c r="V49" s="321">
        <f t="shared" si="6"/>
        <v>4.0449479073416885</v>
      </c>
      <c r="W49" s="321">
        <f t="shared" si="7"/>
        <v>3.6868176396151067</v>
      </c>
    </row>
    <row r="50" spans="2:23">
      <c r="B50" s="310" t="s">
        <v>8</v>
      </c>
      <c r="C50" s="324">
        <f t="shared" si="2"/>
        <v>3.2694302429142827</v>
      </c>
      <c r="D50" s="324">
        <f t="shared" si="2"/>
        <v>2.6323205017395122</v>
      </c>
      <c r="E50" s="324">
        <f t="shared" si="2"/>
        <v>2.5541315965270392</v>
      </c>
      <c r="F50" s="324">
        <f t="shared" si="2"/>
        <v>2.7739562151074293</v>
      </c>
      <c r="G50" s="324">
        <f t="shared" si="2"/>
        <v>3.0056647687813944</v>
      </c>
      <c r="H50" s="324">
        <f t="shared" si="2"/>
        <v>2.5357987606306023</v>
      </c>
      <c r="I50" s="324">
        <f t="shared" si="2"/>
        <v>2.2951705333382462</v>
      </c>
      <c r="J50" s="320">
        <f t="shared" ref="J50:T50" si="9">J9/J$24*100</f>
        <v>2.821205196555538</v>
      </c>
      <c r="K50" s="320">
        <f t="shared" si="9"/>
        <v>3.1674634026045032</v>
      </c>
      <c r="L50" s="320">
        <f t="shared" si="9"/>
        <v>2.4848017474375297</v>
      </c>
      <c r="M50" s="321">
        <f t="shared" si="9"/>
        <v>2.6877013010925661</v>
      </c>
      <c r="N50" s="321">
        <f t="shared" si="9"/>
        <v>2.6770940465757458</v>
      </c>
      <c r="O50" s="321">
        <f t="shared" si="9"/>
        <v>2.5499396201894906</v>
      </c>
      <c r="P50" s="321">
        <f t="shared" si="9"/>
        <v>2.7996499317566927</v>
      </c>
      <c r="Q50" s="322">
        <f t="shared" si="9"/>
        <v>3.3973579952289121</v>
      </c>
      <c r="R50" s="322">
        <f t="shared" si="9"/>
        <v>4.1442448949492148</v>
      </c>
      <c r="S50" s="323">
        <f t="shared" si="9"/>
        <v>3.4184034156620675</v>
      </c>
      <c r="T50" s="321">
        <f t="shared" si="9"/>
        <v>3.6724808220183336</v>
      </c>
      <c r="U50" s="321">
        <f t="shared" si="5"/>
        <v>2.9038948007308485</v>
      </c>
      <c r="V50" s="321">
        <f t="shared" si="6"/>
        <v>3.0023776011547718</v>
      </c>
      <c r="W50" s="321">
        <f t="shared" si="7"/>
        <v>3.02879233503677</v>
      </c>
    </row>
    <row r="51" spans="2:23">
      <c r="B51" s="310" t="s">
        <v>9</v>
      </c>
      <c r="C51" s="324">
        <f t="shared" si="2"/>
        <v>5.5659360774374509</v>
      </c>
      <c r="D51" s="324">
        <f t="shared" si="2"/>
        <v>6.115671746163887</v>
      </c>
      <c r="E51" s="324">
        <f t="shared" si="2"/>
        <v>4.7816197464477899</v>
      </c>
      <c r="F51" s="324">
        <f t="shared" si="2"/>
        <v>5.192681652823274</v>
      </c>
      <c r="G51" s="324">
        <f t="shared" si="2"/>
        <v>5.3296311445638542</v>
      </c>
      <c r="H51" s="324">
        <f t="shared" si="2"/>
        <v>4.9448422351245807</v>
      </c>
      <c r="I51" s="324">
        <f t="shared" si="2"/>
        <v>4.1446682199764471</v>
      </c>
      <c r="J51" s="320">
        <f t="shared" ref="J51:T51" si="10">J10/J$24*100</f>
        <v>4.6573381653400672</v>
      </c>
      <c r="K51" s="320">
        <f t="shared" si="10"/>
        <v>4.8328964550235236</v>
      </c>
      <c r="L51" s="320">
        <f t="shared" si="10"/>
        <v>4.4958448414870062</v>
      </c>
      <c r="M51" s="321">
        <f t="shared" si="10"/>
        <v>4.1005005871266116</v>
      </c>
      <c r="N51" s="321">
        <f t="shared" si="10"/>
        <v>3.8525809643050226</v>
      </c>
      <c r="O51" s="321">
        <f t="shared" si="10"/>
        <v>3.7969198932376282</v>
      </c>
      <c r="P51" s="321">
        <f t="shared" si="10"/>
        <v>4.4784864189807267</v>
      </c>
      <c r="Q51" s="322">
        <f t="shared" si="10"/>
        <v>4.8941736385025232</v>
      </c>
      <c r="R51" s="322">
        <f t="shared" si="10"/>
        <v>5.8642629152215955</v>
      </c>
      <c r="S51" s="323">
        <f t="shared" si="10"/>
        <v>6.1591978883402634</v>
      </c>
      <c r="T51" s="321">
        <f t="shared" si="10"/>
        <v>6.3804976612388344</v>
      </c>
      <c r="U51" s="321">
        <f t="shared" si="5"/>
        <v>5.0017405456183379</v>
      </c>
      <c r="V51" s="321">
        <f t="shared" si="6"/>
        <v>4.7874257284285484</v>
      </c>
      <c r="W51" s="321">
        <f t="shared" si="7"/>
        <v>4.8559019423594192</v>
      </c>
    </row>
    <row r="52" spans="2:23">
      <c r="B52" s="310" t="s">
        <v>10</v>
      </c>
      <c r="C52" s="324">
        <f t="shared" si="2"/>
        <v>9.1127949122836345</v>
      </c>
      <c r="D52" s="324">
        <f t="shared" si="2"/>
        <v>9.3896608661318215</v>
      </c>
      <c r="E52" s="324">
        <f t="shared" si="2"/>
        <v>7.9861260266531229</v>
      </c>
      <c r="F52" s="324">
        <f t="shared" si="2"/>
        <v>7.9742119931781996</v>
      </c>
      <c r="G52" s="324">
        <f t="shared" si="2"/>
        <v>8.3004371002890664</v>
      </c>
      <c r="H52" s="324">
        <f t="shared" si="2"/>
        <v>7.6121445850866314</v>
      </c>
      <c r="I52" s="324">
        <f t="shared" si="2"/>
        <v>7.5589960570714636</v>
      </c>
      <c r="J52" s="320">
        <f t="shared" ref="J52:T52" si="11">J11/J$24*100</f>
        <v>10.163019647626323</v>
      </c>
      <c r="K52" s="320">
        <f t="shared" si="11"/>
        <v>7.0414815737415859</v>
      </c>
      <c r="L52" s="320">
        <f t="shared" si="11"/>
        <v>8.7363732305827018</v>
      </c>
      <c r="M52" s="321">
        <f t="shared" si="11"/>
        <v>8.5556503030419471</v>
      </c>
      <c r="N52" s="321">
        <f t="shared" si="11"/>
        <v>7.4258303296543717</v>
      </c>
      <c r="O52" s="321">
        <f t="shared" si="11"/>
        <v>7.9456219086805682</v>
      </c>
      <c r="P52" s="321">
        <f t="shared" si="11"/>
        <v>7.1965277637615097</v>
      </c>
      <c r="Q52" s="322">
        <f t="shared" si="11"/>
        <v>7.3115677963711212</v>
      </c>
      <c r="R52" s="322">
        <f t="shared" si="11"/>
        <v>7.8753458636363849</v>
      </c>
      <c r="S52" s="323">
        <f t="shared" si="11"/>
        <v>7.9104500928462942</v>
      </c>
      <c r="T52" s="321">
        <f t="shared" si="11"/>
        <v>9.0037401661465211</v>
      </c>
      <c r="U52" s="321">
        <f t="shared" si="5"/>
        <v>8.8589297332904913</v>
      </c>
      <c r="V52" s="321">
        <f t="shared" si="6"/>
        <v>10.294280124882581</v>
      </c>
      <c r="W52" s="321">
        <f t="shared" si="7"/>
        <v>8.8735784597785141</v>
      </c>
    </row>
    <row r="53" spans="2:23">
      <c r="B53" s="310" t="s">
        <v>11</v>
      </c>
      <c r="C53" s="324">
        <f t="shared" si="2"/>
        <v>18.710162153120109</v>
      </c>
      <c r="D53" s="324">
        <f t="shared" si="2"/>
        <v>17.784393045521924</v>
      </c>
      <c r="E53" s="324">
        <f t="shared" si="2"/>
        <v>18.403126256661722</v>
      </c>
      <c r="F53" s="324">
        <f t="shared" si="2"/>
        <v>23.111230295209232</v>
      </c>
      <c r="G53" s="324">
        <f t="shared" si="2"/>
        <v>23.078946846036164</v>
      </c>
      <c r="H53" s="324">
        <f t="shared" si="2"/>
        <v>25.218946167279384</v>
      </c>
      <c r="I53" s="324">
        <f t="shared" si="2"/>
        <v>25.964354563930137</v>
      </c>
      <c r="J53" s="320">
        <f t="shared" ref="J53:T53" si="12">J12/J$24*100</f>
        <v>23.890882898250734</v>
      </c>
      <c r="K53" s="320">
        <f t="shared" si="12"/>
        <v>23.731164425973294</v>
      </c>
      <c r="L53" s="320">
        <f t="shared" si="12"/>
        <v>21.408591558573896</v>
      </c>
      <c r="M53" s="321">
        <f t="shared" si="12"/>
        <v>19.680826222631186</v>
      </c>
      <c r="N53" s="321">
        <f t="shared" si="12"/>
        <v>18.789438374733177</v>
      </c>
      <c r="O53" s="321">
        <f t="shared" si="12"/>
        <v>17.373186112022783</v>
      </c>
      <c r="P53" s="321">
        <f t="shared" si="12"/>
        <v>17.808708547360094</v>
      </c>
      <c r="Q53" s="322">
        <f t="shared" si="12"/>
        <v>17.424213260424061</v>
      </c>
      <c r="R53" s="322">
        <f t="shared" si="12"/>
        <v>16.386672786394328</v>
      </c>
      <c r="S53" s="323">
        <f t="shared" si="12"/>
        <v>16.34268128879015</v>
      </c>
      <c r="T53" s="321">
        <f t="shared" si="12"/>
        <v>16.796269618386589</v>
      </c>
      <c r="U53" s="321">
        <f t="shared" si="5"/>
        <v>15.726551051017523</v>
      </c>
      <c r="V53" s="321">
        <f t="shared" si="6"/>
        <v>14.862404931860945</v>
      </c>
      <c r="W53" s="321">
        <f t="shared" si="7"/>
        <v>17.222659513697089</v>
      </c>
    </row>
    <row r="54" spans="2:23">
      <c r="B54" s="310" t="s">
        <v>12</v>
      </c>
      <c r="C54" s="324">
        <f t="shared" si="2"/>
        <v>5.6122123313195864</v>
      </c>
      <c r="D54" s="324">
        <f t="shared" si="2"/>
        <v>4.8734760323621495</v>
      </c>
      <c r="E54" s="324">
        <f t="shared" si="2"/>
        <v>4.8774734726420865</v>
      </c>
      <c r="F54" s="324">
        <f t="shared" si="2"/>
        <v>4.9187109687867396</v>
      </c>
      <c r="G54" s="324">
        <f t="shared" si="2"/>
        <v>4.4003846697931346</v>
      </c>
      <c r="H54" s="324">
        <f t="shared" si="2"/>
        <v>4.5217165622485425</v>
      </c>
      <c r="I54" s="324">
        <f t="shared" si="2"/>
        <v>4.8978907893542312</v>
      </c>
      <c r="J54" s="320">
        <f t="shared" ref="J54:T54" si="13">J13/J$24*100</f>
        <v>5.9752793725714337</v>
      </c>
      <c r="K54" s="320">
        <f t="shared" si="13"/>
        <v>4.6354053043765289</v>
      </c>
      <c r="L54" s="320">
        <f t="shared" si="13"/>
        <v>6.0348778604278976</v>
      </c>
      <c r="M54" s="321">
        <f t="shared" si="13"/>
        <v>5.9782776214055522</v>
      </c>
      <c r="N54" s="321">
        <f t="shared" si="13"/>
        <v>6.7192785087887801</v>
      </c>
      <c r="O54" s="321">
        <f t="shared" si="13"/>
        <v>6.6011403570405358</v>
      </c>
      <c r="P54" s="321">
        <f t="shared" si="13"/>
        <v>6.1579456629346909</v>
      </c>
      <c r="Q54" s="322">
        <f t="shared" si="13"/>
        <v>4.8094975021188384</v>
      </c>
      <c r="R54" s="322">
        <f t="shared" si="13"/>
        <v>4.7966452258457926</v>
      </c>
      <c r="S54" s="323">
        <f t="shared" si="13"/>
        <v>5.1330223961818033</v>
      </c>
      <c r="T54" s="321">
        <f t="shared" si="13"/>
        <v>4.9596804936754131</v>
      </c>
      <c r="U54" s="321">
        <f t="shared" si="5"/>
        <v>4.8397626086120287</v>
      </c>
      <c r="V54" s="321">
        <f t="shared" si="6"/>
        <v>4.1944163253599598</v>
      </c>
      <c r="W54" s="321">
        <f t="shared" si="7"/>
        <v>4.4204235803348233</v>
      </c>
    </row>
    <row r="55" spans="2:23">
      <c r="B55" s="310" t="s">
        <v>13</v>
      </c>
      <c r="C55" s="324">
        <f t="shared" si="2"/>
        <v>7.9716414183270583</v>
      </c>
      <c r="D55" s="324">
        <f t="shared" si="2"/>
        <v>7.3729196071124488</v>
      </c>
      <c r="E55" s="324">
        <f t="shared" si="2"/>
        <v>5.8170172153211306</v>
      </c>
      <c r="F55" s="324">
        <f t="shared" si="2"/>
        <v>6.146401153261027</v>
      </c>
      <c r="G55" s="324">
        <f t="shared" si="2"/>
        <v>7.1641358405706121</v>
      </c>
      <c r="H55" s="324">
        <f t="shared" si="2"/>
        <v>7.6466639634459712</v>
      </c>
      <c r="I55" s="324">
        <f t="shared" si="2"/>
        <v>6.9745899697015998</v>
      </c>
      <c r="J55" s="320">
        <f t="shared" ref="J55:T56" si="14">J14/J$24*100</f>
        <v>7.2968704771364692</v>
      </c>
      <c r="K55" s="320">
        <f t="shared" si="14"/>
        <v>7.6068178397210193</v>
      </c>
      <c r="L55" s="320">
        <f t="shared" si="14"/>
        <v>7.5410461708676904</v>
      </c>
      <c r="M55" s="321">
        <f t="shared" si="14"/>
        <v>9.0555588817888317</v>
      </c>
      <c r="N55" s="321">
        <f t="shared" si="14"/>
        <v>9.7805923394215721</v>
      </c>
      <c r="O55" s="321">
        <f t="shared" si="14"/>
        <v>8.4903613785029659</v>
      </c>
      <c r="P55" s="321">
        <f t="shared" si="14"/>
        <v>7.4304255601269702</v>
      </c>
      <c r="Q55" s="322">
        <f t="shared" si="14"/>
        <v>6.473081622719663</v>
      </c>
      <c r="R55" s="322">
        <f t="shared" si="14"/>
        <v>6.4017880195137602</v>
      </c>
      <c r="S55" s="323">
        <f t="shared" si="14"/>
        <v>6.6590709189847459</v>
      </c>
      <c r="T55" s="321">
        <f t="shared" si="14"/>
        <v>6.7967365652862419</v>
      </c>
      <c r="U55" s="321">
        <f t="shared" si="5"/>
        <v>8.1831301052305676</v>
      </c>
      <c r="V55" s="321">
        <f t="shared" si="6"/>
        <v>8.0883065436741095</v>
      </c>
      <c r="W55" s="321">
        <f t="shared" si="7"/>
        <v>6.7733102430876642</v>
      </c>
    </row>
    <row r="56" spans="2:23">
      <c r="B56" s="310" t="s">
        <v>608</v>
      </c>
      <c r="C56" s="324">
        <f t="shared" si="2"/>
        <v>0</v>
      </c>
      <c r="D56" s="324">
        <f t="shared" si="2"/>
        <v>0</v>
      </c>
      <c r="E56" s="324">
        <f t="shared" si="2"/>
        <v>0</v>
      </c>
      <c r="F56" s="324">
        <f t="shared" si="2"/>
        <v>0</v>
      </c>
      <c r="G56" s="324">
        <f t="shared" si="2"/>
        <v>0</v>
      </c>
      <c r="H56" s="324">
        <f t="shared" si="2"/>
        <v>0</v>
      </c>
      <c r="I56" s="324">
        <f t="shared" si="2"/>
        <v>0</v>
      </c>
      <c r="J56" s="324">
        <f t="shared" si="2"/>
        <v>0</v>
      </c>
      <c r="K56" s="324">
        <f t="shared" si="2"/>
        <v>0</v>
      </c>
      <c r="L56" s="324">
        <f t="shared" si="2"/>
        <v>0</v>
      </c>
      <c r="M56" s="324">
        <f t="shared" si="2"/>
        <v>0</v>
      </c>
      <c r="N56" s="324">
        <f t="shared" si="2"/>
        <v>0</v>
      </c>
      <c r="O56" s="324">
        <f t="shared" si="2"/>
        <v>0</v>
      </c>
      <c r="P56" s="324">
        <f t="shared" si="2"/>
        <v>0</v>
      </c>
      <c r="Q56" s="324">
        <f t="shared" si="2"/>
        <v>0</v>
      </c>
      <c r="R56" s="324">
        <f t="shared" si="2"/>
        <v>0</v>
      </c>
      <c r="S56" s="324">
        <f t="shared" si="14"/>
        <v>0</v>
      </c>
      <c r="T56" s="324">
        <f t="shared" si="14"/>
        <v>0</v>
      </c>
      <c r="U56" s="321">
        <f t="shared" si="5"/>
        <v>2.3246510036791364</v>
      </c>
      <c r="V56" s="321">
        <f t="shared" si="6"/>
        <v>2.4625812094971398</v>
      </c>
      <c r="W56" s="321">
        <f t="shared" si="7"/>
        <v>3.5581531746003114</v>
      </c>
    </row>
    <row r="57" spans="2:23">
      <c r="B57" s="310" t="s">
        <v>14</v>
      </c>
      <c r="C57" s="324">
        <f t="shared" ref="C57:M57" si="15">C16/C$24*100</f>
        <v>13.07330319025805</v>
      </c>
      <c r="D57" s="324">
        <f t="shared" si="15"/>
        <v>14.638853054815911</v>
      </c>
      <c r="E57" s="324">
        <f t="shared" si="15"/>
        <v>14.308739064097137</v>
      </c>
      <c r="F57" s="324">
        <f t="shared" si="15"/>
        <v>15.770647241778157</v>
      </c>
      <c r="G57" s="324">
        <f t="shared" si="15"/>
        <v>14.458742941864561</v>
      </c>
      <c r="H57" s="324">
        <f t="shared" si="15"/>
        <v>12.088967479711542</v>
      </c>
      <c r="I57" s="324">
        <f t="shared" si="15"/>
        <v>12.428556150426932</v>
      </c>
      <c r="J57" s="320">
        <f t="shared" si="15"/>
        <v>11.247774217794083</v>
      </c>
      <c r="K57" s="320">
        <f t="shared" si="15"/>
        <v>12.080074204173242</v>
      </c>
      <c r="L57" s="320">
        <f t="shared" si="15"/>
        <v>13.446465321839282</v>
      </c>
      <c r="M57" s="321">
        <f t="shared" si="15"/>
        <v>15.635494033516789</v>
      </c>
      <c r="N57" s="321">
        <f t="shared" ref="N57:T63" si="16">N16/N$24*100</f>
        <v>15.660698127047167</v>
      </c>
      <c r="O57" s="321">
        <f t="shared" si="16"/>
        <v>14.365131742077134</v>
      </c>
      <c r="P57" s="321">
        <f t="shared" si="16"/>
        <v>12.855571544917415</v>
      </c>
      <c r="Q57" s="322">
        <f t="shared" si="16"/>
        <v>11.274092107469047</v>
      </c>
      <c r="R57" s="322">
        <f t="shared" si="16"/>
        <v>11.173308747032863</v>
      </c>
      <c r="S57" s="323">
        <f t="shared" si="16"/>
        <v>11.389746254853691</v>
      </c>
      <c r="T57" s="321">
        <f t="shared" si="16"/>
        <v>11.028569930970008</v>
      </c>
      <c r="U57" s="321">
        <f t="shared" si="5"/>
        <v>10.184694369942878</v>
      </c>
      <c r="V57" s="321">
        <f t="shared" si="6"/>
        <v>9.9003999590703753</v>
      </c>
      <c r="W57" s="321">
        <f t="shared" si="7"/>
        <v>8.893757331168052</v>
      </c>
    </row>
    <row r="58" spans="2:23">
      <c r="B58" s="310" t="s">
        <v>15</v>
      </c>
      <c r="C58" s="324">
        <f t="shared" ref="C58:M58" si="17">C17/C$24*100</f>
        <v>7.5686315539239724</v>
      </c>
      <c r="D58" s="324">
        <f t="shared" si="17"/>
        <v>6.4018486977284033</v>
      </c>
      <c r="E58" s="324">
        <f t="shared" si="17"/>
        <v>7.4147795348630234</v>
      </c>
      <c r="F58" s="324">
        <f t="shared" si="17"/>
        <v>7.5574570328771555</v>
      </c>
      <c r="G58" s="324">
        <f t="shared" si="17"/>
        <v>6.8170355405062004</v>
      </c>
      <c r="H58" s="324">
        <f t="shared" si="17"/>
        <v>5.8187087570577694</v>
      </c>
      <c r="I58" s="324">
        <f t="shared" si="17"/>
        <v>6.9640825093727292</v>
      </c>
      <c r="J58" s="320">
        <f t="shared" si="17"/>
        <v>7.7982254574907941</v>
      </c>
      <c r="K58" s="320">
        <f t="shared" si="17"/>
        <v>7.2674615841447991</v>
      </c>
      <c r="L58" s="320">
        <f t="shared" si="17"/>
        <v>6.7986361025965154</v>
      </c>
      <c r="M58" s="321">
        <f t="shared" si="17"/>
        <v>6.5383933256767977</v>
      </c>
      <c r="N58" s="321">
        <f t="shared" si="16"/>
        <v>6.5268987747839011</v>
      </c>
      <c r="O58" s="321">
        <f t="shared" si="16"/>
        <v>6.1864271619186813</v>
      </c>
      <c r="P58" s="321">
        <f t="shared" si="16"/>
        <v>6.8306810553466475</v>
      </c>
      <c r="Q58" s="322">
        <f t="shared" si="16"/>
        <v>7.3698454623417771</v>
      </c>
      <c r="R58" s="322">
        <f t="shared" si="16"/>
        <v>7.5442948209771057</v>
      </c>
      <c r="S58" s="323">
        <f t="shared" si="16"/>
        <v>7.9807481611622686</v>
      </c>
      <c r="T58" s="321">
        <f t="shared" si="16"/>
        <v>8.6189718195934049</v>
      </c>
      <c r="U58" s="321">
        <f t="shared" si="5"/>
        <v>9.6704706504200058</v>
      </c>
      <c r="V58" s="321">
        <f t="shared" si="6"/>
        <v>9.1452472313441291</v>
      </c>
      <c r="W58" s="321">
        <f t="shared" si="7"/>
        <v>8.1947725014625377</v>
      </c>
    </row>
    <row r="59" spans="2:23">
      <c r="B59" s="310" t="s">
        <v>16</v>
      </c>
      <c r="C59" s="324">
        <f t="shared" ref="C59:M59" si="18">C18/C$24*100</f>
        <v>0</v>
      </c>
      <c r="D59" s="324">
        <f t="shared" si="18"/>
        <v>0</v>
      </c>
      <c r="E59" s="324">
        <f t="shared" si="18"/>
        <v>0</v>
      </c>
      <c r="F59" s="324">
        <f t="shared" si="18"/>
        <v>0</v>
      </c>
      <c r="G59" s="324">
        <f t="shared" si="18"/>
        <v>0</v>
      </c>
      <c r="H59" s="324">
        <f t="shared" si="18"/>
        <v>0</v>
      </c>
      <c r="I59" s="324">
        <f t="shared" si="18"/>
        <v>0</v>
      </c>
      <c r="J59" s="320">
        <f t="shared" si="18"/>
        <v>1.871761270345546</v>
      </c>
      <c r="K59" s="320">
        <f t="shared" si="18"/>
        <v>3.0195397149539711</v>
      </c>
      <c r="L59" s="320">
        <f t="shared" si="18"/>
        <v>3.2057780395083961</v>
      </c>
      <c r="M59" s="321">
        <f t="shared" si="18"/>
        <v>3.0732750536121336</v>
      </c>
      <c r="N59" s="321">
        <f t="shared" si="16"/>
        <v>3.1790656157350266</v>
      </c>
      <c r="O59" s="321">
        <f t="shared" si="16"/>
        <v>3.315885951468847</v>
      </c>
      <c r="P59" s="321">
        <f t="shared" si="16"/>
        <v>3.9881579113656516</v>
      </c>
      <c r="Q59" s="322">
        <f t="shared" si="16"/>
        <v>3.7860910028508283</v>
      </c>
      <c r="R59" s="322">
        <f t="shared" si="16"/>
        <v>3.8846373576317905</v>
      </c>
      <c r="S59" s="323">
        <f t="shared" si="16"/>
        <v>3.5614397504204773</v>
      </c>
      <c r="T59" s="321">
        <f t="shared" si="16"/>
        <v>4.0454625864568854</v>
      </c>
      <c r="U59" s="321">
        <f t="shared" si="5"/>
        <v>3.8278126829970622</v>
      </c>
      <c r="V59" s="321">
        <f t="shared" si="6"/>
        <v>3.6406652397314829</v>
      </c>
      <c r="W59" s="321">
        <f t="shared" si="7"/>
        <v>3.6903253545625221</v>
      </c>
    </row>
    <row r="60" spans="2:23">
      <c r="B60" s="310" t="s">
        <v>17</v>
      </c>
      <c r="C60" s="324">
        <f t="shared" ref="C60:M60" si="19">C19/C$24*100</f>
        <v>9.4148253030179863</v>
      </c>
      <c r="D60" s="324">
        <f t="shared" si="19"/>
        <v>9.5402325377900894</v>
      </c>
      <c r="E60" s="324">
        <f t="shared" si="19"/>
        <v>10.480133206274168</v>
      </c>
      <c r="F60" s="324">
        <f t="shared" si="19"/>
        <v>9.3791230180603726</v>
      </c>
      <c r="G60" s="324">
        <f t="shared" si="19"/>
        <v>8.1058975509797442</v>
      </c>
      <c r="H60" s="324">
        <f t="shared" si="19"/>
        <v>8.8132123635359001</v>
      </c>
      <c r="I60" s="324">
        <f t="shared" si="19"/>
        <v>9.4072348536238302</v>
      </c>
      <c r="J60" s="320">
        <f t="shared" si="19"/>
        <v>7.7708883157487811</v>
      </c>
      <c r="K60" s="320">
        <f t="shared" si="19"/>
        <v>8.5220250340206771</v>
      </c>
      <c r="L60" s="320">
        <f t="shared" si="19"/>
        <v>8.5997422230223712</v>
      </c>
      <c r="M60" s="321">
        <f t="shared" si="19"/>
        <v>6.8829408960555121</v>
      </c>
      <c r="N60" s="321">
        <f t="shared" si="16"/>
        <v>6.8585096614783581</v>
      </c>
      <c r="O60" s="321">
        <f t="shared" si="16"/>
        <v>6.6464528382800134</v>
      </c>
      <c r="P60" s="321">
        <f t="shared" si="16"/>
        <v>8.0024528025628658</v>
      </c>
      <c r="Q60" s="322">
        <f t="shared" si="16"/>
        <v>7.0271293861256092</v>
      </c>
      <c r="R60" s="322">
        <f t="shared" si="16"/>
        <v>6.7336966919690724</v>
      </c>
      <c r="S60" s="323">
        <f t="shared" si="16"/>
        <v>7.0564659367878644</v>
      </c>
      <c r="T60" s="321">
        <f t="shared" si="16"/>
        <v>7.0619356574617234</v>
      </c>
      <c r="U60" s="321">
        <f t="shared" si="5"/>
        <v>8.2065823130872868</v>
      </c>
      <c r="V60" s="321">
        <f t="shared" si="6"/>
        <v>7.5878084108462334</v>
      </c>
      <c r="W60" s="321">
        <f t="shared" si="7"/>
        <v>7.9692061478893423</v>
      </c>
    </row>
    <row r="61" spans="2:23">
      <c r="B61" s="310" t="s">
        <v>84</v>
      </c>
      <c r="C61" s="320">
        <f t="shared" ref="C61:M61" si="20">C20/C$24*100</f>
        <v>3.0550687697219883</v>
      </c>
      <c r="D61" s="320">
        <f t="shared" si="20"/>
        <v>2.6587376273183425</v>
      </c>
      <c r="E61" s="320">
        <f t="shared" si="20"/>
        <v>2.7885061530314603</v>
      </c>
      <c r="F61" s="320">
        <f t="shared" si="20"/>
        <v>2.585311640701776</v>
      </c>
      <c r="G61" s="320">
        <f t="shared" si="20"/>
        <v>2.2489555247099995</v>
      </c>
      <c r="H61" s="320">
        <f t="shared" si="20"/>
        <v>2.5490628563657438</v>
      </c>
      <c r="I61" s="320">
        <f t="shared" si="20"/>
        <v>2.422499306506837</v>
      </c>
      <c r="J61" s="320">
        <f t="shared" si="20"/>
        <v>2.2298076909450013</v>
      </c>
      <c r="K61" s="320">
        <f t="shared" si="20"/>
        <v>2.7818775234156043</v>
      </c>
      <c r="L61" s="320">
        <f t="shared" si="20"/>
        <v>2.0752736378168288</v>
      </c>
      <c r="M61" s="321">
        <f t="shared" si="20"/>
        <v>2.1483579781589484</v>
      </c>
      <c r="N61" s="321">
        <f t="shared" si="16"/>
        <v>2.3717953725438576</v>
      </c>
      <c r="O61" s="321">
        <f t="shared" si="16"/>
        <v>2.5290514841791936</v>
      </c>
      <c r="P61" s="321">
        <f t="shared" si="16"/>
        <v>2.659095063084608</v>
      </c>
      <c r="Q61" s="322">
        <f t="shared" si="16"/>
        <v>2.9313326467701231</v>
      </c>
      <c r="R61" s="322">
        <f t="shared" si="16"/>
        <v>3.1457654837918811</v>
      </c>
      <c r="S61" s="323">
        <f t="shared" si="16"/>
        <v>3.4724121416958855</v>
      </c>
      <c r="T61" s="321">
        <f t="shared" si="16"/>
        <v>2.6317999157012202</v>
      </c>
      <c r="U61" s="321">
        <f t="shared" si="5"/>
        <v>2.5341557559079035</v>
      </c>
      <c r="V61" s="321">
        <f t="shared" si="6"/>
        <v>2.8295612464987316</v>
      </c>
      <c r="W61" s="321">
        <f t="shared" si="7"/>
        <v>2.4034123159603751</v>
      </c>
    </row>
    <row r="62" spans="2:23">
      <c r="B62" s="310" t="s">
        <v>19</v>
      </c>
      <c r="C62" s="320">
        <f t="shared" ref="C62:M62" si="21">C21/C$24*100</f>
        <v>3.1515491608287602</v>
      </c>
      <c r="D62" s="320">
        <f t="shared" si="21"/>
        <v>3.33983328682924</v>
      </c>
      <c r="E62" s="320">
        <f t="shared" si="21"/>
        <v>2.5385932321092137</v>
      </c>
      <c r="F62" s="320">
        <f t="shared" si="21"/>
        <v>2.4554423279496689</v>
      </c>
      <c r="G62" s="320">
        <f t="shared" si="21"/>
        <v>2.3875944644234877</v>
      </c>
      <c r="H62" s="320">
        <f t="shared" si="21"/>
        <v>2.1994920861217611</v>
      </c>
      <c r="I62" s="320">
        <f t="shared" si="21"/>
        <v>2.8909807311027271</v>
      </c>
      <c r="J62" s="320">
        <f t="shared" si="21"/>
        <v>2.5707574915394731</v>
      </c>
      <c r="K62" s="320">
        <f t="shared" si="21"/>
        <v>2.4737822125510291</v>
      </c>
      <c r="L62" s="320">
        <f t="shared" si="21"/>
        <v>2.6859334618542214</v>
      </c>
      <c r="M62" s="321">
        <f t="shared" si="21"/>
        <v>2.1423704690964462</v>
      </c>
      <c r="N62" s="321">
        <f t="shared" si="16"/>
        <v>2.3339709587812272</v>
      </c>
      <c r="O62" s="321">
        <f t="shared" si="16"/>
        <v>2.5921227114630985</v>
      </c>
      <c r="P62" s="321">
        <f t="shared" si="16"/>
        <v>2.5899418529736362</v>
      </c>
      <c r="Q62" s="322">
        <f t="shared" si="16"/>
        <v>2.8684160097493914</v>
      </c>
      <c r="R62" s="322">
        <f t="shared" si="16"/>
        <v>3.3431276083576837</v>
      </c>
      <c r="S62" s="323">
        <f t="shared" si="16"/>
        <v>2.9638367690512766</v>
      </c>
      <c r="T62" s="321">
        <f t="shared" si="16"/>
        <v>3.1596911692925196</v>
      </c>
      <c r="U62" s="321">
        <f t="shared" si="5"/>
        <v>2.8998616852707362</v>
      </c>
      <c r="V62" s="321">
        <f t="shared" si="6"/>
        <v>2.660231920153604</v>
      </c>
      <c r="W62" s="321">
        <f t="shared" si="7"/>
        <v>2.6545449454474759</v>
      </c>
    </row>
    <row r="63" spans="2:23">
      <c r="B63" s="310" t="s">
        <v>20</v>
      </c>
      <c r="C63" s="320">
        <f t="shared" ref="C63:M63" si="22">C22/C$24*100</f>
        <v>5.4104992112637103</v>
      </c>
      <c r="D63" s="320">
        <f t="shared" si="22"/>
        <v>7.2934655500455925</v>
      </c>
      <c r="E63" s="320">
        <f t="shared" si="22"/>
        <v>10.984754209609074</v>
      </c>
      <c r="F63" s="320">
        <f t="shared" si="22"/>
        <v>5.271887901995056</v>
      </c>
      <c r="G63" s="320">
        <f t="shared" si="22"/>
        <v>7.7172707883302767</v>
      </c>
      <c r="H63" s="320">
        <f t="shared" si="22"/>
        <v>8.4098996809736377</v>
      </c>
      <c r="I63" s="320">
        <f t="shared" si="22"/>
        <v>6.6691870496693992</v>
      </c>
      <c r="J63" s="320">
        <f t="shared" si="22"/>
        <v>3.7446765159509114</v>
      </c>
      <c r="K63" s="320">
        <f t="shared" si="22"/>
        <v>4.2630429420941818</v>
      </c>
      <c r="L63" s="320">
        <f t="shared" si="22"/>
        <v>4.6869737657796087</v>
      </c>
      <c r="M63" s="321">
        <f t="shared" si="22"/>
        <v>4.8041817233905348</v>
      </c>
      <c r="N63" s="321">
        <f t="shared" si="16"/>
        <v>4.8916325275955224</v>
      </c>
      <c r="O63" s="321">
        <f t="shared" si="16"/>
        <v>8.6607509344114035</v>
      </c>
      <c r="P63" s="321">
        <f t="shared" si="16"/>
        <v>9.1187246707197414</v>
      </c>
      <c r="Q63" s="322">
        <f t="shared" si="16"/>
        <v>11.429664055667303</v>
      </c>
      <c r="R63" s="322">
        <f t="shared" si="16"/>
        <v>7.3178034896027864</v>
      </c>
      <c r="S63" s="323">
        <f t="shared" si="16"/>
        <v>6.7728731602810317</v>
      </c>
      <c r="T63" s="321">
        <f t="shared" si="16"/>
        <v>6.3327408415693496</v>
      </c>
      <c r="U63" s="321">
        <f t="shared" si="5"/>
        <v>4.4470628964187613</v>
      </c>
      <c r="V63" s="321">
        <f t="shared" si="6"/>
        <v>6.1679030187279373</v>
      </c>
      <c r="W63" s="321">
        <f t="shared" si="7"/>
        <v>7.6944737737348046</v>
      </c>
    </row>
    <row r="64" spans="2:23">
      <c r="B64" s="310"/>
      <c r="C64" s="318"/>
      <c r="D64" s="318"/>
      <c r="E64" s="318"/>
      <c r="F64" s="319"/>
      <c r="G64" s="319"/>
      <c r="H64" s="319"/>
      <c r="I64" s="319"/>
      <c r="J64" s="319"/>
      <c r="K64" s="319"/>
      <c r="L64" s="319"/>
      <c r="M64" s="313"/>
      <c r="N64" s="313"/>
      <c r="O64" s="313"/>
      <c r="P64" s="314"/>
      <c r="Q64" s="315"/>
      <c r="R64" s="315"/>
      <c r="S64" s="316"/>
      <c r="T64" s="314"/>
    </row>
    <row r="65" spans="2:23" s="17" customFormat="1">
      <c r="B65" s="330" t="s">
        <v>21</v>
      </c>
      <c r="C65" s="331">
        <f>SUM(C47:C63)</f>
        <v>100.00000000000001</v>
      </c>
      <c r="D65" s="331">
        <f t="shared" ref="D65:N65" si="23">SUM(D47:D63)</f>
        <v>100</v>
      </c>
      <c r="E65" s="331">
        <f t="shared" si="23"/>
        <v>100</v>
      </c>
      <c r="F65" s="331">
        <f t="shared" si="23"/>
        <v>100</v>
      </c>
      <c r="G65" s="331">
        <f t="shared" si="23"/>
        <v>100</v>
      </c>
      <c r="H65" s="331">
        <f t="shared" si="23"/>
        <v>99.999999999999986</v>
      </c>
      <c r="I65" s="331">
        <f t="shared" si="23"/>
        <v>99.999999999999986</v>
      </c>
      <c r="J65" s="331">
        <f t="shared" si="23"/>
        <v>99.999999999999986</v>
      </c>
      <c r="K65" s="331">
        <f t="shared" si="23"/>
        <v>99.999999999999972</v>
      </c>
      <c r="L65" s="331">
        <f t="shared" si="23"/>
        <v>100.00000000000001</v>
      </c>
      <c r="M65" s="331">
        <f t="shared" si="23"/>
        <v>100</v>
      </c>
      <c r="N65" s="331">
        <f t="shared" si="23"/>
        <v>100</v>
      </c>
      <c r="O65" s="331">
        <f t="shared" ref="O65:U65" si="24">SUM(O47:O63)</f>
        <v>100.00000000000003</v>
      </c>
      <c r="P65" s="331">
        <f t="shared" si="24"/>
        <v>100</v>
      </c>
      <c r="Q65" s="331">
        <f t="shared" si="24"/>
        <v>99.999999999999986</v>
      </c>
      <c r="R65" s="331">
        <f t="shared" si="24"/>
        <v>100</v>
      </c>
      <c r="S65" s="331">
        <f t="shared" si="24"/>
        <v>99.999999999999986</v>
      </c>
      <c r="T65" s="331">
        <f t="shared" si="24"/>
        <v>100.00000000000001</v>
      </c>
      <c r="U65" s="331">
        <f t="shared" si="24"/>
        <v>99.999999999999972</v>
      </c>
      <c r="V65" s="331">
        <f t="shared" ref="V65:W65" si="25">SUM(V47:V63)</f>
        <v>100</v>
      </c>
      <c r="W65" s="332">
        <f t="shared" si="25"/>
        <v>100</v>
      </c>
    </row>
    <row r="66" spans="2:23">
      <c r="B66" s="9" t="s">
        <v>830</v>
      </c>
      <c r="C66" s="5"/>
      <c r="D66" s="5"/>
      <c r="E66" s="19"/>
      <c r="F66" s="19"/>
      <c r="G66" s="19"/>
      <c r="H66" s="19"/>
      <c r="I66" s="19"/>
      <c r="J66" s="19"/>
    </row>
    <row r="67" spans="2:23">
      <c r="B67" s="10"/>
      <c r="C67" s="5"/>
      <c r="D67" s="5"/>
      <c r="E67" s="19"/>
      <c r="F67" s="19"/>
      <c r="G67" s="19"/>
      <c r="H67" s="19"/>
      <c r="I67" s="19"/>
      <c r="J67" s="19"/>
    </row>
    <row r="68" spans="2:23">
      <c r="B68" s="19"/>
      <c r="C68" s="5"/>
      <c r="D68" s="5"/>
      <c r="E68" s="19"/>
      <c r="F68" s="19"/>
      <c r="G68" s="19"/>
      <c r="H68" s="19"/>
      <c r="I68" s="19"/>
      <c r="J68" s="19"/>
    </row>
    <row r="69" spans="2:23">
      <c r="B69" s="19"/>
      <c r="C69" s="5"/>
      <c r="D69" s="5"/>
      <c r="E69" s="19"/>
      <c r="F69" s="19"/>
      <c r="G69" s="19"/>
      <c r="H69" s="19"/>
      <c r="I69" s="19"/>
      <c r="J69" s="19"/>
    </row>
    <row r="70" spans="2:23">
      <c r="B70" s="19"/>
      <c r="C70" s="5"/>
      <c r="D70" s="5"/>
      <c r="E70" s="19"/>
      <c r="F70" s="19"/>
      <c r="G70" s="19"/>
      <c r="H70" s="19"/>
      <c r="I70" s="19"/>
      <c r="J70" s="19"/>
    </row>
    <row r="71" spans="2:23">
      <c r="B71" s="22"/>
      <c r="C71" s="22"/>
      <c r="J71"/>
      <c r="K71" s="23"/>
      <c r="L71"/>
    </row>
    <row r="72" spans="2:23">
      <c r="B72" s="14" t="s">
        <v>31</v>
      </c>
      <c r="C72" s="15"/>
      <c r="D72" s="11"/>
      <c r="E72" s="11"/>
      <c r="F72" s="11"/>
      <c r="G72" s="11"/>
      <c r="H72" s="11"/>
      <c r="I72" s="11"/>
      <c r="J72" s="20"/>
    </row>
    <row r="73" spans="2:23">
      <c r="B73" s="333" t="s">
        <v>36</v>
      </c>
      <c r="C73" s="333"/>
      <c r="D73" s="333"/>
      <c r="E73" s="333"/>
      <c r="F73" s="11"/>
      <c r="G73" s="11"/>
      <c r="H73" s="11"/>
      <c r="I73" s="11"/>
      <c r="J73" s="20"/>
      <c r="O73"/>
    </row>
    <row r="74" spans="2:23">
      <c r="B74" s="15" t="s">
        <v>237</v>
      </c>
      <c r="C74" s="15"/>
      <c r="D74" s="11"/>
      <c r="E74" s="11"/>
      <c r="F74" s="11"/>
      <c r="G74" s="11"/>
      <c r="H74" s="11"/>
      <c r="I74" s="11"/>
      <c r="J74" s="20"/>
      <c r="N74" s="106"/>
      <c r="O74" s="110" t="s">
        <v>185</v>
      </c>
    </row>
    <row r="75" spans="2:23">
      <c r="B75" s="11"/>
      <c r="C75" s="11"/>
      <c r="D75" s="11"/>
      <c r="E75" s="11"/>
      <c r="F75" s="11"/>
      <c r="G75" s="11"/>
      <c r="H75" s="11"/>
      <c r="I75" s="11"/>
      <c r="J75" s="20"/>
      <c r="O75"/>
    </row>
    <row r="76" spans="2:23">
      <c r="B76" s="326" t="s">
        <v>3</v>
      </c>
      <c r="C76" s="327">
        <v>2001</v>
      </c>
      <c r="D76" s="327">
        <v>2002</v>
      </c>
      <c r="E76" s="327">
        <v>2003</v>
      </c>
      <c r="F76" s="327">
        <v>2004</v>
      </c>
      <c r="G76" s="327">
        <v>2005</v>
      </c>
      <c r="H76" s="327">
        <v>2006</v>
      </c>
      <c r="I76" s="327">
        <v>2007</v>
      </c>
      <c r="J76" s="327">
        <v>2008</v>
      </c>
      <c r="K76" s="327">
        <v>2009</v>
      </c>
      <c r="L76" s="327">
        <v>2010</v>
      </c>
      <c r="M76" s="327">
        <v>2011</v>
      </c>
      <c r="N76" s="328">
        <v>2012</v>
      </c>
      <c r="O76" s="328">
        <v>2013</v>
      </c>
      <c r="P76" s="328">
        <v>2014</v>
      </c>
      <c r="Q76" s="328">
        <v>2015</v>
      </c>
      <c r="R76" s="328">
        <v>2016</v>
      </c>
      <c r="S76" s="328">
        <v>2017</v>
      </c>
      <c r="T76" s="328">
        <v>2018</v>
      </c>
      <c r="U76" s="328">
        <v>2019</v>
      </c>
      <c r="V76" s="328">
        <v>2020</v>
      </c>
      <c r="W76" s="329">
        <v>2021</v>
      </c>
    </row>
    <row r="77" spans="2:23">
      <c r="B77" s="310" t="s">
        <v>4</v>
      </c>
      <c r="C77" s="311" t="s">
        <v>5</v>
      </c>
      <c r="D77" s="311" t="s">
        <v>5</v>
      </c>
      <c r="E77" s="311" t="s">
        <v>5</v>
      </c>
      <c r="F77" s="311" t="s">
        <v>5</v>
      </c>
      <c r="G77" s="311" t="s">
        <v>5</v>
      </c>
      <c r="H77" s="311" t="s">
        <v>5</v>
      </c>
      <c r="I77" s="311" t="s">
        <v>5</v>
      </c>
      <c r="J77" s="312">
        <f>(J6/'Población e ICE'!K5)*1000</f>
        <v>153674.98411211825</v>
      </c>
      <c r="K77" s="312">
        <f>(K6/'Población e ICE'!L5)*1000</f>
        <v>281478.4084000584</v>
      </c>
      <c r="L77" s="312">
        <f>(L6/'Población e ICE'!M5)*1000</f>
        <v>242533.4234786811</v>
      </c>
      <c r="M77" s="313">
        <f>(M6/'Población e ICE'!N5)*1000</f>
        <v>398256.11157854303</v>
      </c>
      <c r="N77" s="313">
        <f>(N6/'Población e ICE'!O5)*1000</f>
        <v>386382.32142374961</v>
      </c>
      <c r="O77" s="313">
        <f>(O6/'Población e ICE'!P5)*1000</f>
        <v>377507.12082213088</v>
      </c>
      <c r="P77" s="314">
        <f>(P6/'Población e ICE'!Q5)*1000</f>
        <v>476218.82434805378</v>
      </c>
      <c r="Q77" s="315">
        <f>(Q6/'Población e ICE'!R5)*1000</f>
        <v>617891.27680898411</v>
      </c>
      <c r="R77" s="315">
        <f>(R6/'Población e ICE'!S5)*1000</f>
        <v>901367.6667350654</v>
      </c>
      <c r="S77" s="316">
        <f>(S6/'Población e ICE'!T5)*1000</f>
        <v>822440.03109050868</v>
      </c>
      <c r="T77" s="314">
        <f>(T6/'Población e ICE'!U5)*1000</f>
        <v>614804.24686545331</v>
      </c>
      <c r="U77" s="314">
        <f>(U6/'Población e ICE'!V5)*1000</f>
        <v>792796.15465357306</v>
      </c>
      <c r="V77" s="314">
        <f>(V6/'Población e ICE'!W5)*1000</f>
        <v>808654.70663995866</v>
      </c>
      <c r="W77" s="314">
        <f>(W6/'Población e ICE'!X5)*1000</f>
        <v>984325.17625499272</v>
      </c>
    </row>
    <row r="78" spans="2:23">
      <c r="B78" s="310" t="s">
        <v>6</v>
      </c>
      <c r="C78" s="317">
        <f>(C7/'Población e ICE'!D6)*1000</f>
        <v>111414.69487454004</v>
      </c>
      <c r="D78" s="317">
        <f>(D7/'Población e ICE'!E6)*1000</f>
        <v>125609.69546583472</v>
      </c>
      <c r="E78" s="317">
        <f>(E7/'Población e ICE'!F6)*1000</f>
        <v>99626.054827653017</v>
      </c>
      <c r="F78" s="317">
        <f>(F7/'Población e ICE'!G6)*1000</f>
        <v>92998.02163075401</v>
      </c>
      <c r="G78" s="317">
        <f>(G7/'Población e ICE'!H6)*1000</f>
        <v>114690.40418163437</v>
      </c>
      <c r="H78" s="317">
        <f>(H7/'Población e ICE'!I6)*1000</f>
        <v>154545.39382037791</v>
      </c>
      <c r="I78" s="317">
        <f>(I7/'Población e ICE'!J6)*1000</f>
        <v>186268.5500552431</v>
      </c>
      <c r="J78" s="312">
        <f>(J7/'Población e ICE'!K6)*1000</f>
        <v>200825.95775839395</v>
      </c>
      <c r="K78" s="312">
        <f>(K7/'Población e ICE'!L6)*1000</f>
        <v>255814.95484287964</v>
      </c>
      <c r="L78" s="312">
        <f>(L7/'Población e ICE'!M6)*1000</f>
        <v>273089.75701290398</v>
      </c>
      <c r="M78" s="313">
        <f>(M7/'Población e ICE'!N6)*1000</f>
        <v>345196.50572319463</v>
      </c>
      <c r="N78" s="313">
        <f>(N7/'Población e ICE'!O6)*1000</f>
        <v>316942.23251506081</v>
      </c>
      <c r="O78" s="313">
        <f>(O7/'Población e ICE'!P6)*1000</f>
        <v>418651.90732105536</v>
      </c>
      <c r="P78" s="314">
        <f>(P7/'Población e ICE'!Q6)*1000</f>
        <v>375596.79958167474</v>
      </c>
      <c r="Q78" s="315">
        <f>(Q7/'Población e ICE'!R6)*1000</f>
        <v>514717.62589330022</v>
      </c>
      <c r="R78" s="315">
        <f>(R7/'Población e ICE'!S6)*1000</f>
        <v>544063.68003225175</v>
      </c>
      <c r="S78" s="316">
        <f>(S7/'Población e ICE'!T6)*1000</f>
        <v>509840.23467171739</v>
      </c>
      <c r="T78" s="314">
        <f>(T7/'Población e ICE'!U6)*1000</f>
        <v>496889.60151293175</v>
      </c>
      <c r="U78" s="314">
        <f>(U7/'Población e ICE'!V6)*1000</f>
        <v>579930.67394403985</v>
      </c>
      <c r="V78" s="314">
        <f>(V7/'Población e ICE'!W6)*1000</f>
        <v>502531.98873091891</v>
      </c>
      <c r="W78" s="314">
        <f>(W7/'Población e ICE'!X6)*1000</f>
        <v>518540.9817749543</v>
      </c>
    </row>
    <row r="79" spans="2:23">
      <c r="B79" s="310" t="s">
        <v>7</v>
      </c>
      <c r="C79" s="317">
        <f>(C8/'Población e ICE'!D7)*1000</f>
        <v>91861.036368032321</v>
      </c>
      <c r="D79" s="317">
        <f>(D8/'Población e ICE'!E7)*1000</f>
        <v>91779.950312387504</v>
      </c>
      <c r="E79" s="317">
        <f>(E8/'Población e ICE'!F7)*1000</f>
        <v>94733.986216902442</v>
      </c>
      <c r="F79" s="317">
        <f>(F8/'Población e ICE'!G7)*1000</f>
        <v>109914.16360448686</v>
      </c>
      <c r="G79" s="317">
        <f>(G8/'Población e ICE'!H7)*1000</f>
        <v>109960.50508941272</v>
      </c>
      <c r="H79" s="317">
        <f>(H8/'Población e ICE'!I7)*1000</f>
        <v>117795.04207482602</v>
      </c>
      <c r="I79" s="317">
        <f>(I8/'Población e ICE'!J7)*1000</f>
        <v>140387.93591196707</v>
      </c>
      <c r="J79" s="312">
        <f>(J8/'Población e ICE'!K7)*1000</f>
        <v>233127.46394022001</v>
      </c>
      <c r="K79" s="312">
        <f>(K8/'Población e ICE'!L7)*1000</f>
        <v>271620.72204613395</v>
      </c>
      <c r="L79" s="312">
        <f>(L8/'Población e ICE'!M7)*1000</f>
        <v>238908.44182518838</v>
      </c>
      <c r="M79" s="313">
        <f>(M8/'Población e ICE'!N7)*1000</f>
        <v>270528.55439263413</v>
      </c>
      <c r="N79" s="313">
        <f>(N8/'Población e ICE'!O7)*1000</f>
        <v>342917.11625099246</v>
      </c>
      <c r="O79" s="313">
        <f>(O8/'Población e ICE'!P7)*1000</f>
        <v>318240.43297340139</v>
      </c>
      <c r="P79" s="314">
        <f>(P8/'Población e ICE'!Q7)*1000</f>
        <v>270724.45915254403</v>
      </c>
      <c r="Q79" s="315">
        <f>(Q8/'Población e ICE'!R7)*1000</f>
        <v>342800.88210330362</v>
      </c>
      <c r="R79" s="315">
        <f>(R8/'Población e ICE'!S7)*1000</f>
        <v>424138.15994231147</v>
      </c>
      <c r="S79" s="316">
        <f>(S8/'Población e ICE'!T7)*1000</f>
        <v>441115.91717573587</v>
      </c>
      <c r="T79" s="314">
        <f>(T8/'Población e ICE'!U7)*1000</f>
        <v>319966.55030526099</v>
      </c>
      <c r="U79" s="314">
        <f>(U8/'Población e ICE'!V7)*1000</f>
        <v>397068.89335784351</v>
      </c>
      <c r="V79" s="314">
        <f>(V8/'Población e ICE'!W7)*1000</f>
        <v>365879.73079580383</v>
      </c>
      <c r="W79" s="314">
        <f>(W8/'Población e ICE'!X7)*1000</f>
        <v>391381.25320641254</v>
      </c>
    </row>
    <row r="80" spans="2:23">
      <c r="B80" s="310" t="s">
        <v>8</v>
      </c>
      <c r="C80" s="317">
        <f>(C9/'Población e ICE'!D8)*1000</f>
        <v>149054.22915737171</v>
      </c>
      <c r="D80" s="317">
        <f>(D9/'Población e ICE'!E8)*1000</f>
        <v>127353.98826935027</v>
      </c>
      <c r="E80" s="317">
        <f>(E9/'Población e ICE'!F8)*1000</f>
        <v>126207.46668467496</v>
      </c>
      <c r="F80" s="317">
        <f>(F9/'Población e ICE'!G8)*1000</f>
        <v>149292.14978494344</v>
      </c>
      <c r="G80" s="317">
        <f>(G9/'Población e ICE'!H8)*1000</f>
        <v>175934.87551301607</v>
      </c>
      <c r="H80" s="317">
        <f>(H9/'Población e ICE'!I8)*1000</f>
        <v>164361.13827427168</v>
      </c>
      <c r="I80" s="317">
        <f>(I9/'Población e ICE'!J8)*1000</f>
        <v>185716.28054815106</v>
      </c>
      <c r="J80" s="312">
        <f>(J9/'Población e ICE'!K8)*1000</f>
        <v>273815.22073279711</v>
      </c>
      <c r="K80" s="312">
        <f>(K9/'Población e ICE'!L8)*1000</f>
        <v>370902.00481665245</v>
      </c>
      <c r="L80" s="312">
        <f>(L9/'Población e ICE'!M8)*1000</f>
        <v>297421.44406352757</v>
      </c>
      <c r="M80" s="313">
        <f>(M9/'Población e ICE'!N8)*1000</f>
        <v>368432.82283557201</v>
      </c>
      <c r="N80" s="313">
        <f>(N9/'Población e ICE'!O8)*1000</f>
        <v>391951.58342952863</v>
      </c>
      <c r="O80" s="313">
        <f>(O9/'Población e ICE'!P8)*1000</f>
        <v>390169.5131366874</v>
      </c>
      <c r="P80" s="314">
        <f>(P9/'Población e ICE'!Q8)*1000</f>
        <v>454848.17314219766</v>
      </c>
      <c r="Q80" s="315">
        <f>(Q9/'Población e ICE'!R8)*1000</f>
        <v>652798.88095246034</v>
      </c>
      <c r="R80" s="315">
        <f>(R9/'Población e ICE'!S8)*1000</f>
        <v>786166.05663653009</v>
      </c>
      <c r="S80" s="316">
        <f>(S9/'Población e ICE'!T8)*1000</f>
        <v>647126.19884759339</v>
      </c>
      <c r="T80" s="314">
        <f>(T9/'Población e ICE'!U8)*1000</f>
        <v>666618.62327220757</v>
      </c>
      <c r="U80" s="314">
        <f>(U9/'Población e ICE'!V8)*1000</f>
        <v>606198.40522057004</v>
      </c>
      <c r="V80" s="314">
        <f>(V9/'Población e ICE'!W8)*1000</f>
        <v>597029.81871506688</v>
      </c>
      <c r="W80" s="314">
        <f>(W9/'Población e ICE'!X8)*1000</f>
        <v>714389.39815367316</v>
      </c>
    </row>
    <row r="81" spans="2:23">
      <c r="B81" s="310" t="s">
        <v>9</v>
      </c>
      <c r="C81" s="317">
        <f>(C10/'Población e ICE'!D9)*1000</f>
        <v>106403.54434265922</v>
      </c>
      <c r="D81" s="317">
        <f>(D10/'Población e ICE'!E9)*1000</f>
        <v>124250.78879662174</v>
      </c>
      <c r="E81" s="317">
        <f>(E10/'Población e ICE'!F9)*1000</f>
        <v>98817.292288090786</v>
      </c>
      <c r="F81" s="317">
        <f>(F10/'Población e ICE'!G9)*1000</f>
        <v>116326.4582956158</v>
      </c>
      <c r="G81" s="317">
        <f>(G10/'Población e ICE'!H9)*1000</f>
        <v>129215.14231782814</v>
      </c>
      <c r="H81" s="317">
        <f>(H10/'Población e ICE'!I9)*1000</f>
        <v>132142.60204503775</v>
      </c>
      <c r="I81" s="317">
        <f>(I10/'Población e ICE'!J9)*1000</f>
        <v>137709.57292972138</v>
      </c>
      <c r="J81" s="312">
        <f>(J10/'Población e ICE'!K9)*1000</f>
        <v>184735.76426933135</v>
      </c>
      <c r="K81" s="312">
        <f>(K10/'Población e ICE'!L9)*1000</f>
        <v>230082.44453710227</v>
      </c>
      <c r="L81" s="312">
        <f>(L10/'Población e ICE'!M9)*1000</f>
        <v>217609.90304336877</v>
      </c>
      <c r="M81" s="313">
        <f>(M10/'Población e ICE'!N9)*1000</f>
        <v>226020.25390288592</v>
      </c>
      <c r="N81" s="313">
        <f>(N10/'Población e ICE'!O9)*1000</f>
        <v>225284.93414534372</v>
      </c>
      <c r="O81" s="313">
        <f>(O10/'Población e ICE'!P9)*1000</f>
        <v>230432.77891621558</v>
      </c>
      <c r="P81" s="314">
        <f>(P10/'Población e ICE'!Q9)*1000</f>
        <v>286584.51764161763</v>
      </c>
      <c r="Q81" s="315">
        <f>(Q10/'Población e ICE'!R9)*1000</f>
        <v>367385.8191663184</v>
      </c>
      <c r="R81" s="315">
        <f>(R10/'Población e ICE'!S9)*1000</f>
        <v>431121.61474670324</v>
      </c>
      <c r="S81" s="316">
        <f>(S10/'Población e ICE'!T9)*1000</f>
        <v>447807.31856669637</v>
      </c>
      <c r="T81" s="314">
        <f>(T10/'Población e ICE'!U9)*1000</f>
        <v>441674.48213916278</v>
      </c>
      <c r="U81" s="314">
        <f>(U10/'Población e ICE'!V9)*1000</f>
        <v>395564.15306318656</v>
      </c>
      <c r="V81" s="314">
        <f>(V10/'Población e ICE'!W9)*1000</f>
        <v>358332.15205072146</v>
      </c>
      <c r="W81" s="314">
        <f>(W10/'Población e ICE'!X9)*1000</f>
        <v>427757.76409862755</v>
      </c>
    </row>
    <row r="82" spans="2:23">
      <c r="B82" s="310" t="s">
        <v>10</v>
      </c>
      <c r="C82" s="317">
        <f>(C11/'Población e ICE'!D10)*1000</f>
        <v>68846.96421360744</v>
      </c>
      <c r="D82" s="317">
        <f>(D11/'Población e ICE'!E10)*1000</f>
        <v>75059.138721354044</v>
      </c>
      <c r="E82" s="317">
        <f>(E11/'Población e ICE'!F10)*1000</f>
        <v>65093.679217959791</v>
      </c>
      <c r="F82" s="317">
        <f>(F11/'Población e ICE'!G10)*1000</f>
        <v>70649.940485115148</v>
      </c>
      <c r="G82" s="317">
        <f>(G11/'Población e ICE'!H10)*1000</f>
        <v>79834.719208864437</v>
      </c>
      <c r="H82" s="317">
        <f>(H11/'Población e ICE'!I10)*1000</f>
        <v>80978.322461027667</v>
      </c>
      <c r="I82" s="317">
        <f>(I11/'Población e ICE'!J10)*1000</f>
        <v>100314.85446118412</v>
      </c>
      <c r="J82" s="312">
        <f>(J11/'Población e ICE'!K10)*1000</f>
        <v>161633.87566512573</v>
      </c>
      <c r="K82" s="312">
        <f>(K11/'Población e ICE'!L10)*1000</f>
        <v>135020.78349412177</v>
      </c>
      <c r="L82" s="312">
        <f>(L11/'Población e ICE'!M10)*1000</f>
        <v>171154.10208887645</v>
      </c>
      <c r="M82" s="313">
        <f>(M11/'Población e ICE'!N10)*1000</f>
        <v>191876.29198928084</v>
      </c>
      <c r="N82" s="313">
        <f>(N11/'Población e ICE'!O10)*1000</f>
        <v>177607.08910922112</v>
      </c>
      <c r="O82" s="313">
        <f>(O11/'Población e ICE'!P10)*1000</f>
        <v>198418.01144051724</v>
      </c>
      <c r="P82" s="314">
        <f>(P11/'Población e ICE'!Q10)*1000</f>
        <v>190640.2407218423</v>
      </c>
      <c r="Q82" s="315">
        <f>(Q11/'Población e ICE'!R10)*1000</f>
        <v>228538.62920434625</v>
      </c>
      <c r="R82" s="315">
        <f>(R11/'Población e ICE'!S10)*1000</f>
        <v>242352.33588877166</v>
      </c>
      <c r="S82" s="316">
        <f>(S11/'Población e ICE'!T10)*1000</f>
        <v>241845.79017343002</v>
      </c>
      <c r="T82" s="314">
        <f>(T11/'Población e ICE'!U10)*1000</f>
        <v>263352.80969961552</v>
      </c>
      <c r="U82" s="314">
        <f>(U11/'Población e ICE'!V10)*1000</f>
        <v>297454.79578548716</v>
      </c>
      <c r="V82" s="314">
        <f>(V11/'Población e ICE'!W10)*1000</f>
        <v>328656.41827086429</v>
      </c>
      <c r="W82" s="314">
        <f>(W11/'Población e ICE'!X10)*1000</f>
        <v>334915.65938809921</v>
      </c>
    </row>
    <row r="83" spans="2:23">
      <c r="B83" s="310" t="s">
        <v>11</v>
      </c>
      <c r="C83" s="317">
        <f>(C12/'Población e ICE'!D11)*1000</f>
        <v>35820.357482569445</v>
      </c>
      <c r="D83" s="317">
        <f>(D12/'Población e ICE'!E11)*1000</f>
        <v>36013.22893590459</v>
      </c>
      <c r="E83" s="317">
        <f>(E12/'Población e ICE'!F11)*1000</f>
        <v>37992.459600411799</v>
      </c>
      <c r="F83" s="317">
        <f>(F12/'Población e ICE'!G11)*1000</f>
        <v>51842.360063842971</v>
      </c>
      <c r="G83" s="317">
        <f>(G12/'Población e ICE'!H11)*1000</f>
        <v>56195.378257507327</v>
      </c>
      <c r="H83" s="317">
        <f>(H12/'Población e ICE'!I11)*1000</f>
        <v>67900.168058616808</v>
      </c>
      <c r="I83" s="317">
        <f>(I12/'Población e ICE'!J11)*1000</f>
        <v>87175.618547469116</v>
      </c>
      <c r="J83" s="312">
        <f>(J12/'Población e ICE'!K11)*1000</f>
        <v>96092.961906026016</v>
      </c>
      <c r="K83" s="312">
        <f>(K12/'Población e ICE'!L11)*1000</f>
        <v>115083.09206818616</v>
      </c>
      <c r="L83" s="312">
        <f>(L12/'Población e ICE'!M11)*1000</f>
        <v>106099.23244637313</v>
      </c>
      <c r="M83" s="313">
        <f>(M12/'Población e ICE'!N11)*1000</f>
        <v>111640.13801659163</v>
      </c>
      <c r="N83" s="313">
        <f>(N12/'Población e ICE'!O11)*1000</f>
        <v>113674.4054728023</v>
      </c>
      <c r="O83" s="313">
        <f>(O12/'Población e ICE'!P11)*1000</f>
        <v>109851.57411678924</v>
      </c>
      <c r="P83" s="314">
        <f>(P12/'Población e ICE'!Q11)*1000</f>
        <v>119525.4181464525</v>
      </c>
      <c r="Q83" s="315">
        <f>(Q12/'Población e ICE'!R11)*1000</f>
        <v>138003.43747920604</v>
      </c>
      <c r="R83" s="315">
        <f>(R12/'Población e ICE'!S11)*1000</f>
        <v>127557.03318216138</v>
      </c>
      <c r="S83" s="316">
        <f>(S12/'Población e ICE'!T11)*1000</f>
        <v>125494.9320580554</v>
      </c>
      <c r="T83" s="314">
        <f>(T12/'Población e ICE'!U11)*1000</f>
        <v>121841.42992819188</v>
      </c>
      <c r="U83" s="314">
        <f>(U12/'Población e ICE'!V11)*1000</f>
        <v>129120.27654693204</v>
      </c>
      <c r="V83" s="314">
        <f>(V12/'Población e ICE'!W11)*1000</f>
        <v>114472.65234978839</v>
      </c>
      <c r="W83" s="314">
        <f>(W12/'Población e ICE'!X11)*1000</f>
        <v>156101.73227249295</v>
      </c>
    </row>
    <row r="84" spans="2:23">
      <c r="B84" s="310" t="s">
        <v>12</v>
      </c>
      <c r="C84" s="317">
        <f>(C13/'Población e ICE'!D12)*1000</f>
        <v>83368.633390654359</v>
      </c>
      <c r="D84" s="317">
        <f>(D13/'Población e ICE'!E12)*1000</f>
        <v>76998.32092691763</v>
      </c>
      <c r="E84" s="317">
        <f>(E13/'Población e ICE'!F12)*1000</f>
        <v>78628.085790766592</v>
      </c>
      <c r="F84" s="317">
        <f>(F13/'Población e ICE'!G12)*1000</f>
        <v>86229.535392872029</v>
      </c>
      <c r="G84" s="317">
        <f>(G13/'Población e ICE'!H12)*1000</f>
        <v>83780.623684081234</v>
      </c>
      <c r="H84" s="317">
        <f>(H13/'Población e ICE'!I12)*1000</f>
        <v>95267.468519126924</v>
      </c>
      <c r="I84" s="317">
        <f>(I13/'Población e ICE'!J12)*1000</f>
        <v>128766.52681856322</v>
      </c>
      <c r="J84" s="312">
        <f>(J13/'Población e ICE'!K12)*1000</f>
        <v>188247.89024272797</v>
      </c>
      <c r="K84" s="312">
        <f>(K13/'Población e ICE'!L12)*1000</f>
        <v>176046.26155736038</v>
      </c>
      <c r="L84" s="312">
        <f>(L13/'Población e ICE'!M12)*1000</f>
        <v>234121.18673085512</v>
      </c>
      <c r="M84" s="313">
        <f>(M13/'Población e ICE'!N12)*1000</f>
        <v>265477.11544052948</v>
      </c>
      <c r="N84" s="313">
        <f>(N13/'Población e ICE'!O12)*1000</f>
        <v>318308.39008217014</v>
      </c>
      <c r="O84" s="313">
        <f>(O13/'Población e ICE'!P12)*1000</f>
        <v>326368.04468955233</v>
      </c>
      <c r="P84" s="314">
        <f>(P13/'Población e ICE'!Q12)*1000</f>
        <v>322905.52292072697</v>
      </c>
      <c r="Q84" s="315">
        <f>(Q13/'Población e ICE'!R12)*1000</f>
        <v>297540.171463612</v>
      </c>
      <c r="R84" s="315">
        <f>(R13/'Población e ICE'!S12)*1000</f>
        <v>291944.6763262318</v>
      </c>
      <c r="S84" s="316">
        <f>(S13/'Población e ICE'!T12)*1000</f>
        <v>310145.04243937047</v>
      </c>
      <c r="T84" s="314">
        <f>(T13/'Población e ICE'!U12)*1000</f>
        <v>286743.79883826559</v>
      </c>
      <c r="U84" s="314">
        <f>(U13/'Población e ICE'!V12)*1000</f>
        <v>321308.87774960464</v>
      </c>
      <c r="V84" s="314">
        <f>(V13/'Población e ICE'!W12)*1000</f>
        <v>264856.20168647205</v>
      </c>
      <c r="W84" s="314">
        <f>(W13/'Población e ICE'!X12)*1000</f>
        <v>329922.47404039523</v>
      </c>
    </row>
    <row r="85" spans="2:23">
      <c r="B85" s="310" t="s">
        <v>13</v>
      </c>
      <c r="C85" s="317">
        <f>(C14/'Población e ICE'!D13)*1000</f>
        <v>102113.89185320424</v>
      </c>
      <c r="D85" s="317">
        <f>(D14/'Población e ICE'!E13)*1000</f>
        <v>99816.042426954096</v>
      </c>
      <c r="E85" s="317">
        <f>(E14/'Población e ICE'!F13)*1000</f>
        <v>80532.583239781874</v>
      </c>
      <c r="F85" s="317">
        <f>(F14/'Población e ICE'!G13)*1000</f>
        <v>92731.502603740591</v>
      </c>
      <c r="G85" s="317">
        <f>(G14/'Población e ICE'!H13)*1000</f>
        <v>117632.28707429845</v>
      </c>
      <c r="H85" s="317">
        <f>(H14/'Población e ICE'!I13)*1000</f>
        <v>139191.8204771918</v>
      </c>
      <c r="I85" s="317">
        <f>(I14/'Población e ICE'!J13)*1000</f>
        <v>158689.37758923104</v>
      </c>
      <c r="J85" s="312">
        <f>(J14/'Población e ICE'!K13)*1000</f>
        <v>199311.08913540578</v>
      </c>
      <c r="K85" s="312">
        <f>(K14/'Población e ICE'!L13)*1000</f>
        <v>250860.22355705308</v>
      </c>
      <c r="L85" s="312">
        <f>(L14/'Población e ICE'!M13)*1000</f>
        <v>254387.1936461177</v>
      </c>
      <c r="M85" s="313">
        <f>(M14/'Población e ICE'!N13)*1000</f>
        <v>350068.6864120916</v>
      </c>
      <c r="N85" s="313">
        <f>(N14/'Población e ICE'!O13)*1000</f>
        <v>403870.4889243762</v>
      </c>
      <c r="O85" s="313">
        <f>(O14/'Población e ICE'!P13)*1000</f>
        <v>366195.97964922484</v>
      </c>
      <c r="P85" s="314">
        <f>(P14/'Población e ICE'!Q13)*1000</f>
        <v>340040.3879509673</v>
      </c>
      <c r="Q85" s="315">
        <f>(Q14/'Población e ICE'!R13)*1000</f>
        <v>349458.24689628702</v>
      </c>
      <c r="R85" s="315">
        <f>(R14/'Población e ICE'!S13)*1000</f>
        <v>340086.49224294006</v>
      </c>
      <c r="S85" s="316">
        <f>(S14/'Población e ICE'!T13)*1000</f>
        <v>351422.39353362465</v>
      </c>
      <c r="T85" s="314">
        <f>(T14/'Población e ICE'!U13)*1000</f>
        <v>343468.45306408161</v>
      </c>
      <c r="U85" s="314">
        <f>(U14/'Población e ICE'!V13)*1000</f>
        <v>475261.61180645734</v>
      </c>
      <c r="V85" s="314">
        <f>(V14/'Población e ICE'!W13)*1000</f>
        <v>447171.84669138526</v>
      </c>
      <c r="W85" s="314">
        <f>(W14/'Población e ICE'!X13)*1000</f>
        <v>442705.05472033541</v>
      </c>
    </row>
    <row r="86" spans="2:23">
      <c r="B86" s="310" t="s">
        <v>608</v>
      </c>
      <c r="C86" s="311" t="s">
        <v>5</v>
      </c>
      <c r="D86" s="311" t="s">
        <v>5</v>
      </c>
      <c r="E86" s="311" t="s">
        <v>5</v>
      </c>
      <c r="F86" s="311" t="s">
        <v>5</v>
      </c>
      <c r="G86" s="311" t="s">
        <v>5</v>
      </c>
      <c r="H86" s="311" t="s">
        <v>5</v>
      </c>
      <c r="I86" s="311" t="s">
        <v>5</v>
      </c>
      <c r="J86" s="311" t="s">
        <v>5</v>
      </c>
      <c r="K86" s="311" t="s">
        <v>5</v>
      </c>
      <c r="L86" s="311" t="s">
        <v>5</v>
      </c>
      <c r="M86" s="311" t="s">
        <v>5</v>
      </c>
      <c r="N86" s="311" t="s">
        <v>5</v>
      </c>
      <c r="O86" s="311" t="s">
        <v>5</v>
      </c>
      <c r="P86" s="311" t="s">
        <v>5</v>
      </c>
      <c r="Q86" s="311" t="s">
        <v>5</v>
      </c>
      <c r="R86" s="311" t="s">
        <v>5</v>
      </c>
      <c r="S86" s="311" t="s">
        <v>5</v>
      </c>
      <c r="T86" s="311" t="s">
        <v>5</v>
      </c>
      <c r="U86" s="314">
        <f>(U15/'Población e ICE'!V14)*1000</f>
        <v>297407.48828744056</v>
      </c>
      <c r="V86" s="314">
        <f>(V15/'Población e ICE'!W14)*1000</f>
        <v>301260.0178124957</v>
      </c>
      <c r="W86" s="314">
        <f>(W15/'Población e ICE'!X14)*1000</f>
        <v>516650.44802801887</v>
      </c>
    </row>
    <row r="87" spans="2:23">
      <c r="B87" s="310" t="s">
        <v>14</v>
      </c>
      <c r="C87" s="317">
        <f>(C16/'Población e ICE'!D15)*1000</f>
        <v>81791.29937418332</v>
      </c>
      <c r="D87" s="317">
        <f>(D16/'Población e ICE'!E15)*1000</f>
        <v>96437.091002519766</v>
      </c>
      <c r="E87" s="317">
        <f>(E16/'Población e ICE'!F15)*1000</f>
        <v>96604.636750143269</v>
      </c>
      <c r="F87" s="317">
        <f>(F16/'Población e ICE'!G15)*1000</f>
        <v>116312.60083639123</v>
      </c>
      <c r="G87" s="317">
        <f>(G16/'Población e ICE'!H15)*1000</f>
        <v>116321.37614581344</v>
      </c>
      <c r="H87" s="317">
        <f>(H16/'Población e ICE'!I15)*1000</f>
        <v>108074.41185855014</v>
      </c>
      <c r="I87" s="317">
        <f>(I16/'Población e ICE'!J15)*1000</f>
        <v>139202.95996616266</v>
      </c>
      <c r="J87" s="312">
        <f>(J16/'Población e ICE'!K15)*1000</f>
        <v>151662.19417354229</v>
      </c>
      <c r="K87" s="312">
        <f>(K16/'Población e ICE'!L15)*1000</f>
        <v>197245.32615342131</v>
      </c>
      <c r="L87" s="312">
        <f>(L16/'Población e ICE'!M15)*1000</f>
        <v>225268.5792177156</v>
      </c>
      <c r="M87" s="313">
        <f>(M16/'Población e ICE'!N15)*1000</f>
        <v>301064.91485791019</v>
      </c>
      <c r="N87" s="313">
        <f>(N16/'Población e ICE'!O15)*1000</f>
        <v>323126.09876249405</v>
      </c>
      <c r="O87" s="313">
        <f>(O16/'Población e ICE'!P15)*1000</f>
        <v>310806.86131496128</v>
      </c>
      <c r="P87" s="314">
        <f>(P16/'Población e ICE'!Q15)*1000</f>
        <v>296329.44029901642</v>
      </c>
      <c r="Q87" s="315">
        <f>(Q16/'Población e ICE'!R15)*1000</f>
        <v>307985.81959469186</v>
      </c>
      <c r="R87" s="315">
        <f>(R16/'Población e ICE'!S15)*1000</f>
        <v>301788.93768745079</v>
      </c>
      <c r="S87" s="316">
        <f>(S16/'Población e ICE'!T15)*1000</f>
        <v>307349.32618829003</v>
      </c>
      <c r="T87" s="314">
        <f>(T16/'Población e ICE'!U15)*1000</f>
        <v>286665.63323065278</v>
      </c>
      <c r="U87" s="314">
        <f>(U16/'Población e ICE'!V15)*1000</f>
        <v>399981.57158932136</v>
      </c>
      <c r="V87" s="314">
        <f>(V16/'Población e ICE'!W15)*1000</f>
        <v>372407.6908900424</v>
      </c>
      <c r="W87" s="314">
        <f>(W16/'Población e ICE'!X15)*1000</f>
        <v>397722.07833579765</v>
      </c>
    </row>
    <row r="88" spans="2:23">
      <c r="B88" s="310" t="s">
        <v>15</v>
      </c>
      <c r="C88" s="317">
        <f>(C17/'Población e ICE'!D16)*1000</f>
        <v>101137.7569040519</v>
      </c>
      <c r="D88" s="317">
        <f>(D17/'Población e ICE'!E16)*1000</f>
        <v>90355.269149994463</v>
      </c>
      <c r="E88" s="317">
        <f>(E17/'Población e ICE'!F16)*1000</f>
        <v>107388.86109244778</v>
      </c>
      <c r="F88" s="317">
        <f>(F17/'Población e ICE'!G16)*1000</f>
        <v>119657.48041829711</v>
      </c>
      <c r="G88" s="317">
        <f>(G17/'Población e ICE'!H16)*1000</f>
        <v>117803.62990895317</v>
      </c>
      <c r="H88" s="317">
        <f>(H17/'Población e ICE'!I16)*1000</f>
        <v>111787.82779292496</v>
      </c>
      <c r="I88" s="317">
        <f>(I17/'Población e ICE'!J16)*1000</f>
        <v>167697.44516367593</v>
      </c>
      <c r="J88" s="312">
        <f>(J17/'Población e ICE'!K16)*1000</f>
        <v>226115.41509236497</v>
      </c>
      <c r="K88" s="312">
        <f>(K17/'Población e ICE'!L16)*1000</f>
        <v>255165.1798448248</v>
      </c>
      <c r="L88" s="312">
        <f>(L17/'Población e ICE'!M16)*1000</f>
        <v>244979.70443370505</v>
      </c>
      <c r="M88" s="313">
        <f>(M17/'Población e ICE'!N16)*1000</f>
        <v>270838.50800370751</v>
      </c>
      <c r="N88" s="313">
        <f>(N17/'Población e ICE'!O16)*1000</f>
        <v>289608.90287077468</v>
      </c>
      <c r="O88" s="313">
        <f>(O17/'Población e ICE'!P16)*1000</f>
        <v>287816.11252467078</v>
      </c>
      <c r="P88" s="314">
        <f>(P17/'Población e ICE'!Q16)*1000</f>
        <v>338538.36475726176</v>
      </c>
      <c r="Q88" s="315">
        <f>(Q17/'Población e ICE'!R16)*1000</f>
        <v>432698.39782329317</v>
      </c>
      <c r="R88" s="315">
        <f>(R17/'Población e ICE'!S16)*1000</f>
        <v>437862.88442163769</v>
      </c>
      <c r="S88" s="316">
        <f>(S17/'Población e ICE'!T16)*1000</f>
        <v>462526.33471807884</v>
      </c>
      <c r="T88" s="314">
        <f>(T17/'Población e ICE'!U16)*1000</f>
        <v>480922.50683828967</v>
      </c>
      <c r="U88" s="314">
        <f>(U17/'Población e ICE'!V16)*1000</f>
        <v>623483.48698615539</v>
      </c>
      <c r="V88" s="314">
        <f>(V17/'Población e ICE'!W16)*1000</f>
        <v>564222.61348774505</v>
      </c>
      <c r="W88" s="314">
        <f>(W17/'Población e ICE'!X16)*1000</f>
        <v>600473.05846513342</v>
      </c>
    </row>
    <row r="89" spans="2:23">
      <c r="B89" s="310" t="s">
        <v>16</v>
      </c>
      <c r="C89" s="311" t="s">
        <v>5</v>
      </c>
      <c r="D89" s="311" t="s">
        <v>5</v>
      </c>
      <c r="E89" s="311" t="s">
        <v>5</v>
      </c>
      <c r="F89" s="311" t="s">
        <v>5</v>
      </c>
      <c r="G89" s="311" t="s">
        <v>5</v>
      </c>
      <c r="H89" s="311" t="s">
        <v>5</v>
      </c>
      <c r="I89" s="311" t="s">
        <v>5</v>
      </c>
      <c r="J89" s="312">
        <f>(J18/'Población e ICE'!K17)*1000</f>
        <v>134494.84737975895</v>
      </c>
      <c r="K89" s="312">
        <f>(K18/'Población e ICE'!L17)*1000</f>
        <v>263144.81154049624</v>
      </c>
      <c r="L89" s="312">
        <f>(L18/'Población e ICE'!M17)*1000</f>
        <v>286913.98341659911</v>
      </c>
      <c r="M89" s="313">
        <f>(M18/'Población e ICE'!N17)*1000</f>
        <v>316447.78760282247</v>
      </c>
      <c r="N89" s="313">
        <f>(N18/'Población e ICE'!O17)*1000</f>
        <v>350926.11765678145</v>
      </c>
      <c r="O89" s="313">
        <f>(O18/'Población e ICE'!P17)*1000</f>
        <v>383997.39507643942</v>
      </c>
      <c r="P89" s="314">
        <f>(P18/'Población e ICE'!Q17)*1000</f>
        <v>492267.35425130645</v>
      </c>
      <c r="Q89" s="315">
        <f>(Q18/'Población e ICE'!R17)*1000</f>
        <v>554343.15891932521</v>
      </c>
      <c r="R89" s="315">
        <f>(R18/'Población e ICE'!S17)*1000</f>
        <v>562521.17795559822</v>
      </c>
      <c r="S89" s="316">
        <f>(S18/'Población e ICE'!T17)*1000</f>
        <v>515314.01713204489</v>
      </c>
      <c r="T89" s="314">
        <f>(T18/'Población e ICE'!U17)*1000</f>
        <v>563806.55549652688</v>
      </c>
      <c r="U89" s="314">
        <f>(U18/'Población e ICE'!V17)*1000</f>
        <v>616628.48708147742</v>
      </c>
      <c r="V89" s="314">
        <f>(V18/'Población e ICE'!W17)*1000</f>
        <v>561398.33809306729</v>
      </c>
      <c r="W89" s="314">
        <f>(W18/'Población e ICE'!X17)*1000</f>
        <v>676024.7073277788</v>
      </c>
    </row>
    <row r="90" spans="2:23">
      <c r="B90" s="310" t="s">
        <v>17</v>
      </c>
      <c r="C90" s="317">
        <f>(C19/'Población e ICE'!D18)*1000</f>
        <v>101694.09844033887</v>
      </c>
      <c r="D90" s="317">
        <f>(D19/'Población e ICE'!E18)*1000</f>
        <v>109539.14590107328</v>
      </c>
      <c r="E90" s="317">
        <f>(E19/'Población e ICE'!F18)*1000</f>
        <v>122938.26512844584</v>
      </c>
      <c r="F90" s="317">
        <f>(F19/'Población e ICE'!G18)*1000</f>
        <v>119837.61123530653</v>
      </c>
      <c r="G90" s="317">
        <f>(G19/'Población e ICE'!H18)*1000</f>
        <v>112646.89104192889</v>
      </c>
      <c r="H90" s="317">
        <f>(H19/'Población e ICE'!I18)*1000</f>
        <v>135683.80145463118</v>
      </c>
      <c r="I90" s="317">
        <f>(I19/'Población e ICE'!J18)*1000</f>
        <v>181005.35431772389</v>
      </c>
      <c r="J90" s="312">
        <f>(J19/'Población e ICE'!K18)*1000</f>
        <v>264440.35233500903</v>
      </c>
      <c r="K90" s="312">
        <f>(K19/'Población e ICE'!L18)*1000</f>
        <v>349359.12715116999</v>
      </c>
      <c r="L90" s="312">
        <f>(L19/'Población e ICE'!M18)*1000</f>
        <v>360199.86828462762</v>
      </c>
      <c r="M90" s="313">
        <f>(M19/'Población e ICE'!N18)*1000</f>
        <v>330133.94809927361</v>
      </c>
      <c r="N90" s="313">
        <f>(N19/'Población e ICE'!O18)*1000</f>
        <v>351305.53700450354</v>
      </c>
      <c r="O90" s="313">
        <f>(O19/'Población e ICE'!P18)*1000</f>
        <v>356006.23188039131</v>
      </c>
      <c r="P90" s="314">
        <f>(P19/'Población e ICE'!Q18)*1000</f>
        <v>455604.25378781947</v>
      </c>
      <c r="Q90" s="315">
        <f>(Q19/'Población e ICE'!R18)*1000</f>
        <v>473225.70876081556</v>
      </c>
      <c r="R90" s="315">
        <f>(R19/'Población e ICE'!S18)*1000</f>
        <v>447456.04229401471</v>
      </c>
      <c r="S90" s="316">
        <f>(S19/'Población e ICE'!T18)*1000</f>
        <v>467543.20200591336</v>
      </c>
      <c r="T90" s="314">
        <f>(T19/'Población e ICE'!U18)*1000</f>
        <v>449767.18703182781</v>
      </c>
      <c r="U90" s="314">
        <f>(U19/'Población e ICE'!V18)*1000</f>
        <v>602982.85788907169</v>
      </c>
      <c r="V90" s="314">
        <f>(V19/'Población e ICE'!W18)*1000</f>
        <v>532677.20609351178</v>
      </c>
      <c r="W90" s="314">
        <f>(W19/'Población e ICE'!X18)*1000</f>
        <v>663498.95589561167</v>
      </c>
    </row>
    <row r="91" spans="2:23">
      <c r="B91" s="310" t="s">
        <v>84</v>
      </c>
      <c r="C91" s="312">
        <f>(C20/'Población e ICE'!D19)*1000</f>
        <v>385029.17892118107</v>
      </c>
      <c r="D91" s="312">
        <f>(D20/'Población e ICE'!E19)*1000</f>
        <v>364890.97045325075</v>
      </c>
      <c r="E91" s="312">
        <f>(E20/'Población e ICE'!F19)*1000</f>
        <v>391305.20898814156</v>
      </c>
      <c r="F91" s="312">
        <f>(F20/'Población e ICE'!G19)*1000</f>
        <v>395251.8295580548</v>
      </c>
      <c r="G91" s="312">
        <f>(G20/'Población e ICE'!H19)*1000</f>
        <v>373870.58060330845</v>
      </c>
      <c r="H91" s="312">
        <f>(H20/'Población e ICE'!I19)*1000</f>
        <v>469774.47634066129</v>
      </c>
      <c r="I91" s="312">
        <f>(I20/'Población e ICE'!J19)*1000</f>
        <v>557954.98894772015</v>
      </c>
      <c r="J91" s="312">
        <f>(J20/'Población e ICE'!K19)*1000</f>
        <v>616240.10382207751</v>
      </c>
      <c r="K91" s="312">
        <f>(K20/'Población e ICE'!L19)*1000</f>
        <v>927485.01721811621</v>
      </c>
      <c r="L91" s="312">
        <f>(L20/'Población e ICE'!M19)*1000</f>
        <v>708284.24801005446</v>
      </c>
      <c r="M91" s="313">
        <f>(M20/'Población e ICE'!N19)*1000</f>
        <v>840660.57017985708</v>
      </c>
      <c r="N91" s="313">
        <f>(N20/'Población e ICE'!O19)*1000</f>
        <v>993379.80733540421</v>
      </c>
      <c r="O91" s="313">
        <f>(O20/'Población e ICE'!P19)*1000</f>
        <v>1109684.9494122914</v>
      </c>
      <c r="P91" s="314">
        <f>(P20/'Población e ICE'!Q19)*1000</f>
        <v>1242616.173495776</v>
      </c>
      <c r="Q91" s="315">
        <f>(Q20/'Población e ICE'!R19)*1000</f>
        <v>1623604.7800416921</v>
      </c>
      <c r="R91" s="315">
        <f>(R20/'Población e ICE'!S19)*1000</f>
        <v>1723521.1074362015</v>
      </c>
      <c r="S91" s="316">
        <f>(S20/'Población e ICE'!T19)*1000</f>
        <v>1899904.977946898</v>
      </c>
      <c r="T91" s="314">
        <f>(T20/'Población e ICE'!U19)*1000</f>
        <v>1387039.0307386133</v>
      </c>
      <c r="U91" s="314">
        <f>(U20/'Población e ICE'!V19)*1000</f>
        <v>1543736.219713161</v>
      </c>
      <c r="V91" s="314">
        <f>(V20/'Población e ICE'!W19)*1000</f>
        <v>1650332.2766060557</v>
      </c>
      <c r="W91" s="314">
        <f>(W20/'Población e ICE'!X19)*1000</f>
        <v>1666585.9120636364</v>
      </c>
    </row>
    <row r="92" spans="2:23">
      <c r="B92" s="310" t="s">
        <v>19</v>
      </c>
      <c r="C92" s="312">
        <f>(C21/'Población e ICE'!D20)*1000</f>
        <v>244928.00078005655</v>
      </c>
      <c r="D92" s="312">
        <f>(D21/'Población e ICE'!E20)*1000</f>
        <v>279839.86902371485</v>
      </c>
      <c r="E92" s="312">
        <f>(E21/'Población e ICE'!F20)*1000</f>
        <v>218182.70862154471</v>
      </c>
      <c r="F92" s="312">
        <f>(F21/'Población e ICE'!G20)*1000</f>
        <v>230670.78282762738</v>
      </c>
      <c r="G92" s="312">
        <f>(G21/'Población e ICE'!H20)*1000</f>
        <v>244690.81022505177</v>
      </c>
      <c r="H92" s="312">
        <f>(H21/'Población e ICE'!I20)*1000</f>
        <v>250372.5016500804</v>
      </c>
      <c r="I92" s="312">
        <f>(I21/'Población e ICE'!J20)*1000</f>
        <v>412142.85896106041</v>
      </c>
      <c r="J92" s="312">
        <f>(J21/'Población e ICE'!K20)*1000</f>
        <v>440649.67614045274</v>
      </c>
      <c r="K92" s="312">
        <f>(K21/'Población e ICE'!L20)*1000</f>
        <v>512903.80087664368</v>
      </c>
      <c r="L92" s="312">
        <f>(L21/'Población e ICE'!M20)*1000</f>
        <v>570754.50875667611</v>
      </c>
      <c r="M92" s="313">
        <f>(M21/'Población e ICE'!N20)*1000</f>
        <v>522488.09233724023</v>
      </c>
      <c r="N92" s="313">
        <f>(N21/'Población e ICE'!O20)*1000</f>
        <v>608753.30100624252</v>
      </c>
      <c r="O92" s="313">
        <f>(O21/'Población e ICE'!P20)*1000</f>
        <v>707806.99594894086</v>
      </c>
      <c r="P92" s="314">
        <f>(P21/'Población e ICE'!Q20)*1000</f>
        <v>752069.24785705877</v>
      </c>
      <c r="Q92" s="315">
        <f>(Q21/'Población e ICE'!R20)*1000</f>
        <v>984661.85989009356</v>
      </c>
      <c r="R92" s="315">
        <f>(R21/'Población e ICE'!S20)*1000</f>
        <v>1131253.4818262253</v>
      </c>
      <c r="S92" s="316">
        <f>(S21/'Población e ICE'!T20)*1000</f>
        <v>997658.06354608771</v>
      </c>
      <c r="T92" s="314">
        <f>(T21/'Población e ICE'!U20)*1000</f>
        <v>1017216.4659295833</v>
      </c>
      <c r="U92" s="314">
        <f>(U21/'Población e ICE'!V20)*1000</f>
        <v>1070845.6966997001</v>
      </c>
      <c r="V92" s="314">
        <f>(V21/'Población e ICE'!W20)*1000</f>
        <v>933376.88379811822</v>
      </c>
      <c r="W92" s="314">
        <f>(W21/'Población e ICE'!X20)*1000</f>
        <v>1102059.2589567045</v>
      </c>
    </row>
    <row r="93" spans="2:23">
      <c r="B93" s="310"/>
      <c r="C93" s="318"/>
      <c r="D93" s="318"/>
      <c r="E93" s="318"/>
      <c r="F93" s="319"/>
      <c r="G93" s="319"/>
      <c r="H93" s="319"/>
      <c r="I93" s="319"/>
      <c r="J93" s="319"/>
      <c r="K93" s="319"/>
      <c r="L93" s="319"/>
      <c r="M93" s="313"/>
      <c r="N93" s="313"/>
      <c r="O93" s="313"/>
      <c r="P93" s="314"/>
      <c r="Q93" s="315"/>
      <c r="R93" s="315"/>
      <c r="S93" s="316"/>
      <c r="T93" s="314"/>
    </row>
    <row r="94" spans="2:23" s="17" customFormat="1">
      <c r="B94" s="330" t="s">
        <v>21</v>
      </c>
      <c r="C94" s="331">
        <f>(C24/'Población e ICE'!D22)*1000</f>
        <v>76777.517376257238</v>
      </c>
      <c r="D94" s="331">
        <f>(D24/'Población e ICE'!E22)*1000</f>
        <v>81373.434084679539</v>
      </c>
      <c r="E94" s="331">
        <f>(E24/'Población e ICE'!F22)*1000</f>
        <v>83059.687789166885</v>
      </c>
      <c r="F94" s="331">
        <f>(F24/'Población e ICE'!G22)*1000</f>
        <v>90358.227512529076</v>
      </c>
      <c r="G94" s="331">
        <f>(G24/'Población e ICE'!H22)*1000</f>
        <v>98175.582584200471</v>
      </c>
      <c r="H94" s="331">
        <f>(H24/'Población e ICE'!I22)*1000</f>
        <v>108661.23587692357</v>
      </c>
      <c r="I94" s="331">
        <f>(I24/'Población e ICE'!J22)*1000</f>
        <v>135623.95181406778</v>
      </c>
      <c r="J94" s="331">
        <f>(J24/'Población e ICE'!K22)*1000</f>
        <v>162605.39376134059</v>
      </c>
      <c r="K94" s="331">
        <f>(K24/'Población e ICE'!L22)*1000</f>
        <v>196145.88191583499</v>
      </c>
      <c r="L94" s="331">
        <f>(L24/'Población e ICE'!M22)*1000</f>
        <v>200518.72706909728</v>
      </c>
      <c r="M94" s="331">
        <f>(M24/'Población e ICE'!N22)*1000</f>
        <v>229616.13208276627</v>
      </c>
      <c r="N94" s="331">
        <f>(N24/'Población e ICE'!O22)*1000</f>
        <v>245036.33087734558</v>
      </c>
      <c r="O94" s="331">
        <f>(O24/'Población e ICE'!P22)*1000</f>
        <v>256041.62413798348</v>
      </c>
      <c r="P94" s="331">
        <f>(P24/'Población e ICE'!Q22)*1000</f>
        <v>271768.47085306596</v>
      </c>
      <c r="Q94" s="331">
        <f>(Q24/'Población e ICE'!R22)*1000</f>
        <v>320827.03937167354</v>
      </c>
      <c r="R94" s="331">
        <f>(R24/'Población e ICE'!S22)*1000</f>
        <v>315767.04761798866</v>
      </c>
      <c r="S94" s="331">
        <f>(S24/'Población e ICE'!T22)*1000</f>
        <v>313037.57904412958</v>
      </c>
      <c r="T94" s="331">
        <f>(T24/'Población e ICE'!U22)*1000</f>
        <v>297990.27310614852</v>
      </c>
      <c r="U94" s="331">
        <f>(U24/'Población e ICE'!V22)*1000</f>
        <v>340114.68480138603</v>
      </c>
      <c r="V94" s="331">
        <f>(V24/'Población e ICE'!W22)*1000</f>
        <v>321613.85968136491</v>
      </c>
      <c r="W94" s="332">
        <f>(W24/'Población e ICE'!X22)*1000</f>
        <v>379642.94581533584</v>
      </c>
    </row>
    <row r="95" spans="2:23">
      <c r="B95" s="19" t="s">
        <v>830</v>
      </c>
    </row>
    <row r="96" spans="2:23">
      <c r="B96" s="9" t="s">
        <v>827</v>
      </c>
    </row>
    <row r="97" spans="2:14">
      <c r="B97" s="9" t="s">
        <v>828</v>
      </c>
      <c r="C97" s="9"/>
      <c r="D97" s="10"/>
      <c r="E97" s="6"/>
      <c r="F97" s="6"/>
      <c r="G97" s="6"/>
      <c r="H97" s="6"/>
      <c r="I97" s="6"/>
      <c r="J97" s="6"/>
      <c r="K97" s="3"/>
      <c r="L97" s="4"/>
    </row>
    <row r="98" spans="2:14">
      <c r="B98" s="9" t="s">
        <v>825</v>
      </c>
    </row>
    <row r="99" spans="2:14">
      <c r="B99" s="9" t="s">
        <v>23</v>
      </c>
      <c r="I99" s="103"/>
      <c r="J99" s="103"/>
      <c r="K99" s="103"/>
      <c r="L99" s="103"/>
      <c r="M99" s="103"/>
      <c r="N99" s="103"/>
    </row>
    <row r="100" spans="2:14">
      <c r="B100" s="9" t="s">
        <v>24</v>
      </c>
    </row>
    <row r="101" spans="2:14">
      <c r="B101" s="10" t="s">
        <v>826</v>
      </c>
      <c r="C101" s="103"/>
      <c r="D101" s="103"/>
      <c r="E101" s="103"/>
      <c r="F101" s="103"/>
      <c r="G101" s="103"/>
      <c r="H101" s="103"/>
      <c r="I101" s="103"/>
      <c r="J101" s="103"/>
      <c r="K101" s="16"/>
      <c r="L101" s="104"/>
      <c r="M101" s="36"/>
    </row>
    <row r="102" spans="2:14">
      <c r="B102" s="10" t="s">
        <v>25</v>
      </c>
    </row>
    <row r="103" spans="2:14">
      <c r="B103" s="10" t="s">
        <v>473</v>
      </c>
    </row>
    <row r="104" spans="2:14">
      <c r="B104" s="10" t="s">
        <v>26</v>
      </c>
    </row>
    <row r="105" spans="2:14">
      <c r="B105" s="10" t="s">
        <v>27</v>
      </c>
    </row>
    <row r="106" spans="2:14">
      <c r="B106" s="10"/>
    </row>
    <row r="107" spans="2:14">
      <c r="B107" s="10"/>
    </row>
    <row r="108" spans="2:14">
      <c r="B108" s="10"/>
    </row>
  </sheetData>
  <phoneticPr fontId="0" type="noConversion"/>
  <hyperlinks>
    <hyperlink ref="O3" location="'Indice Regiones'!A1" display="&lt; Volver &gt;" xr:uid="{00000000-0004-0000-0400-000000000000}"/>
    <hyperlink ref="O44" location="'Indice Regiones'!A1" display="&lt; Volver &gt;" xr:uid="{00000000-0004-0000-0400-000001000000}"/>
    <hyperlink ref="O74" location="'Indice Regiones'!A1" display="&lt; Volver &gt;" xr:uid="{00000000-0004-0000-0400-000002000000}"/>
  </hyperlinks>
  <pageMargins left="0.75" right="0.75" top="1" bottom="1" header="0" footer="0"/>
  <pageSetup orientation="portrait" r:id="rId1"/>
  <headerFooter alignWithMargins="0"/>
  <ignoredErrors>
    <ignoredError sqref="H24:T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B1:AA97"/>
  <sheetViews>
    <sheetView showGridLines="0" zoomScale="90" zoomScaleNormal="90" workbookViewId="0">
      <selection activeCell="B86" sqref="B86:B89"/>
    </sheetView>
  </sheetViews>
  <sheetFormatPr baseColWidth="10" defaultRowHeight="12.75"/>
  <cols>
    <col min="1" max="1" width="3.7109375" style="20" customWidth="1"/>
    <col min="2" max="2" width="16.85546875" style="11" customWidth="1"/>
    <col min="3" max="3" width="11.7109375" style="11" customWidth="1"/>
    <col min="4" max="5" width="11.7109375" style="26" customWidth="1"/>
    <col min="6" max="7" width="12.5703125" style="26" customWidth="1"/>
    <col min="8" max="8" width="12.28515625" style="26" customWidth="1"/>
    <col min="9" max="9" width="12.42578125" style="26" customWidth="1"/>
    <col min="10" max="10" width="12.140625" style="26" customWidth="1"/>
    <col min="11" max="11" width="12.85546875" style="27" customWidth="1"/>
    <col min="12" max="12" width="12.7109375" style="20" customWidth="1"/>
    <col min="13" max="13" width="13.5703125" customWidth="1"/>
    <col min="14" max="14" width="13.42578125" customWidth="1"/>
    <col min="15" max="16" width="12.7109375" style="20" customWidth="1"/>
    <col min="17" max="19" width="12.7109375" style="31" customWidth="1"/>
    <col min="20" max="20" width="12.7109375" style="20" customWidth="1"/>
    <col min="21" max="22" width="12.28515625" style="20" bestFit="1" customWidth="1"/>
    <col min="23" max="23" width="12.5703125" style="20" customWidth="1"/>
    <col min="24" max="16384" width="11.42578125" style="20"/>
  </cols>
  <sheetData>
    <row r="1" spans="2:23">
      <c r="B1" s="212" t="s">
        <v>38</v>
      </c>
      <c r="C1" s="15"/>
    </row>
    <row r="2" spans="2:23">
      <c r="B2" s="166" t="s">
        <v>39</v>
      </c>
      <c r="C2" s="166"/>
      <c r="D2" s="167"/>
      <c r="E2" s="167"/>
      <c r="H2" s="28"/>
      <c r="I2" s="29"/>
      <c r="J2" s="29"/>
      <c r="K2" s="30"/>
      <c r="O2"/>
    </row>
    <row r="3" spans="2:23">
      <c r="B3" s="211" t="s">
        <v>2</v>
      </c>
      <c r="C3" s="15"/>
      <c r="H3" s="31"/>
      <c r="I3" s="31"/>
      <c r="J3" s="31"/>
      <c r="K3" s="31"/>
      <c r="N3" s="106"/>
      <c r="O3" s="108" t="s">
        <v>185</v>
      </c>
    </row>
    <row r="4" spans="2:23">
      <c r="C4" s="450"/>
      <c r="D4" s="450"/>
      <c r="E4" s="450"/>
      <c r="F4" s="450"/>
      <c r="G4" s="450"/>
      <c r="H4" s="450"/>
      <c r="I4" s="450"/>
      <c r="O4"/>
    </row>
    <row r="5" spans="2:23" ht="12">
      <c r="B5" s="149" t="s">
        <v>3</v>
      </c>
      <c r="C5" s="150" t="s">
        <v>215</v>
      </c>
      <c r="D5" s="150">
        <v>2002</v>
      </c>
      <c r="E5" s="151">
        <v>2003</v>
      </c>
      <c r="F5" s="151">
        <v>2004</v>
      </c>
      <c r="G5" s="151">
        <v>2005</v>
      </c>
      <c r="H5" s="151">
        <v>2006</v>
      </c>
      <c r="I5" s="151">
        <v>2007</v>
      </c>
      <c r="J5" s="151">
        <v>2008</v>
      </c>
      <c r="K5" s="151">
        <v>2009</v>
      </c>
      <c r="L5" s="151">
        <v>2010</v>
      </c>
      <c r="M5" s="151">
        <v>2011</v>
      </c>
      <c r="N5" s="151">
        <v>2012</v>
      </c>
      <c r="O5" s="151">
        <v>2013</v>
      </c>
      <c r="P5" s="151">
        <v>2014</v>
      </c>
      <c r="Q5" s="151">
        <v>2015</v>
      </c>
      <c r="R5" s="151">
        <v>2016</v>
      </c>
      <c r="S5" s="151">
        <v>2017</v>
      </c>
      <c r="T5" s="151">
        <v>2018</v>
      </c>
      <c r="U5" s="151">
        <v>2019</v>
      </c>
      <c r="V5" s="151">
        <v>2020</v>
      </c>
      <c r="W5" s="152">
        <v>2021</v>
      </c>
    </row>
    <row r="6" spans="2:23" ht="12">
      <c r="B6" s="179" t="s">
        <v>4</v>
      </c>
      <c r="C6" s="185">
        <v>0</v>
      </c>
      <c r="D6" s="185">
        <v>0</v>
      </c>
      <c r="E6" s="185">
        <v>0</v>
      </c>
      <c r="F6" s="185">
        <v>0</v>
      </c>
      <c r="G6" s="185">
        <v>0</v>
      </c>
      <c r="H6" s="185">
        <v>0</v>
      </c>
      <c r="I6" s="185">
        <v>0</v>
      </c>
      <c r="J6" s="186">
        <v>13622277</v>
      </c>
      <c r="K6" s="186">
        <v>27902700</v>
      </c>
      <c r="L6" s="186">
        <v>31912183</v>
      </c>
      <c r="M6" s="186">
        <v>54089098.784999996</v>
      </c>
      <c r="N6" s="186">
        <v>50590307.105000004</v>
      </c>
      <c r="O6" s="186">
        <v>54542670.193999998</v>
      </c>
      <c r="P6" s="187">
        <v>80993713.775084943</v>
      </c>
      <c r="Q6" s="188">
        <v>99062519.295000002</v>
      </c>
      <c r="R6" s="188">
        <v>147540872.53600001</v>
      </c>
      <c r="S6" s="188">
        <v>138501243.743</v>
      </c>
      <c r="T6" s="187">
        <v>94435043.086999997</v>
      </c>
      <c r="U6" s="187">
        <v>129672249.30599999</v>
      </c>
      <c r="V6" s="187">
        <v>155650783.56999999</v>
      </c>
      <c r="W6" s="187">
        <v>202805930.70900002</v>
      </c>
    </row>
    <row r="7" spans="2:23" ht="12">
      <c r="B7" s="181" t="s">
        <v>6</v>
      </c>
      <c r="C7" s="189">
        <v>22946339</v>
      </c>
      <c r="D7" s="189">
        <v>30946704</v>
      </c>
      <c r="E7" s="190">
        <v>23185160</v>
      </c>
      <c r="F7" s="190">
        <v>23134697</v>
      </c>
      <c r="G7" s="190">
        <v>28101961</v>
      </c>
      <c r="H7" s="190">
        <v>48008373</v>
      </c>
      <c r="I7" s="190">
        <v>53609875</v>
      </c>
      <c r="J7" s="190">
        <v>33512892</v>
      </c>
      <c r="K7" s="190">
        <v>47252921</v>
      </c>
      <c r="L7" s="190">
        <v>44313709</v>
      </c>
      <c r="M7" s="190">
        <v>58289419.322999999</v>
      </c>
      <c r="N7" s="190">
        <v>47872300.105000004</v>
      </c>
      <c r="O7" s="190">
        <v>62388016.567000002</v>
      </c>
      <c r="P7" s="191">
        <v>71210368.955833972</v>
      </c>
      <c r="Q7" s="192">
        <v>120793931.772</v>
      </c>
      <c r="R7" s="192">
        <v>128602724.98049515</v>
      </c>
      <c r="S7" s="192">
        <v>120345098.123</v>
      </c>
      <c r="T7" s="191">
        <v>97891714.022</v>
      </c>
      <c r="U7" s="191">
        <v>125353741.58399999</v>
      </c>
      <c r="V7" s="191">
        <v>110667261.95450002</v>
      </c>
      <c r="W7" s="191">
        <v>149175944.36499998</v>
      </c>
    </row>
    <row r="8" spans="2:23" ht="12">
      <c r="B8" s="181" t="s">
        <v>7</v>
      </c>
      <c r="C8" s="189">
        <v>18566175</v>
      </c>
      <c r="D8" s="189">
        <v>16919058</v>
      </c>
      <c r="E8" s="190">
        <v>15545357</v>
      </c>
      <c r="F8" s="190">
        <v>27464307</v>
      </c>
      <c r="G8" s="190">
        <v>25723870</v>
      </c>
      <c r="H8" s="190">
        <v>29032035</v>
      </c>
      <c r="I8" s="190">
        <v>33974475</v>
      </c>
      <c r="J8" s="190">
        <v>68351450</v>
      </c>
      <c r="K8" s="190">
        <v>87272157</v>
      </c>
      <c r="L8" s="190">
        <v>71082695</v>
      </c>
      <c r="M8" s="190">
        <v>78755674.269999996</v>
      </c>
      <c r="N8" s="190">
        <v>102104155.70200001</v>
      </c>
      <c r="O8" s="190">
        <v>93241189.306999996</v>
      </c>
      <c r="P8" s="191">
        <v>76790321.42108494</v>
      </c>
      <c r="Q8" s="192">
        <v>95003350.13499999</v>
      </c>
      <c r="R8" s="192">
        <v>131339162.81213592</v>
      </c>
      <c r="S8" s="192">
        <v>111200387.316</v>
      </c>
      <c r="T8" s="191">
        <v>84505622.443000004</v>
      </c>
      <c r="U8" s="191">
        <v>152936125.46700001</v>
      </c>
      <c r="V8" s="191">
        <v>162086869.00500005</v>
      </c>
      <c r="W8" s="191">
        <v>198092751.02900004</v>
      </c>
    </row>
    <row r="9" spans="2:23" ht="12">
      <c r="B9" s="181" t="s">
        <v>8</v>
      </c>
      <c r="C9" s="189">
        <v>14819928</v>
      </c>
      <c r="D9" s="189">
        <v>13425776</v>
      </c>
      <c r="E9" s="190">
        <v>15226456</v>
      </c>
      <c r="F9" s="190">
        <v>21843598</v>
      </c>
      <c r="G9" s="190">
        <v>20852238</v>
      </c>
      <c r="H9" s="190">
        <v>16912567</v>
      </c>
      <c r="I9" s="190">
        <v>24327092</v>
      </c>
      <c r="J9" s="190">
        <v>32954851</v>
      </c>
      <c r="K9" s="190">
        <v>56140185</v>
      </c>
      <c r="L9" s="190">
        <v>40760930</v>
      </c>
      <c r="M9" s="190">
        <v>53095994.858999997</v>
      </c>
      <c r="N9" s="190">
        <v>50952701.798</v>
      </c>
      <c r="O9" s="190">
        <v>65385695.545000002</v>
      </c>
      <c r="P9" s="191">
        <v>74272699.413768336</v>
      </c>
      <c r="Q9" s="192">
        <v>117479236.086</v>
      </c>
      <c r="R9" s="192">
        <v>162846034.79085436</v>
      </c>
      <c r="S9" s="192">
        <v>115655602.663</v>
      </c>
      <c r="T9" s="191">
        <v>132004700.403</v>
      </c>
      <c r="U9" s="191">
        <v>100826642.478</v>
      </c>
      <c r="V9" s="191">
        <v>102040476.45199999</v>
      </c>
      <c r="W9" s="191">
        <v>140721878.01699999</v>
      </c>
    </row>
    <row r="10" spans="2:23" ht="12">
      <c r="B10" s="181" t="s">
        <v>9</v>
      </c>
      <c r="C10" s="189">
        <v>32845536</v>
      </c>
      <c r="D10" s="189">
        <v>45249104</v>
      </c>
      <c r="E10" s="190">
        <v>33094554</v>
      </c>
      <c r="F10" s="190">
        <v>39367695</v>
      </c>
      <c r="G10" s="190">
        <v>47129665</v>
      </c>
      <c r="H10" s="190">
        <v>41137063</v>
      </c>
      <c r="I10" s="190">
        <v>42820885</v>
      </c>
      <c r="J10" s="190">
        <v>70113713</v>
      </c>
      <c r="K10" s="190">
        <v>92151857</v>
      </c>
      <c r="L10" s="190">
        <v>97364834</v>
      </c>
      <c r="M10" s="190">
        <v>105030191.756</v>
      </c>
      <c r="N10" s="190">
        <v>92374932.91399999</v>
      </c>
      <c r="O10" s="190">
        <v>99784319.42899999</v>
      </c>
      <c r="P10" s="191">
        <v>133012603.80204247</v>
      </c>
      <c r="Q10" s="192">
        <v>170460641.877</v>
      </c>
      <c r="R10" s="192">
        <v>215319901.2001068</v>
      </c>
      <c r="S10" s="192">
        <v>223711584.83399999</v>
      </c>
      <c r="T10" s="191">
        <v>238887912.99400002</v>
      </c>
      <c r="U10" s="191">
        <v>193635096.59899998</v>
      </c>
      <c r="V10" s="191">
        <v>192435499.51300001</v>
      </c>
      <c r="W10" s="191">
        <v>253349271.63299993</v>
      </c>
    </row>
    <row r="11" spans="2:23" ht="12">
      <c r="B11" s="181" t="s">
        <v>10</v>
      </c>
      <c r="C11" s="189">
        <v>54454685</v>
      </c>
      <c r="D11" s="189">
        <v>57901785</v>
      </c>
      <c r="E11" s="190">
        <v>53260922</v>
      </c>
      <c r="F11" s="190">
        <v>70048635</v>
      </c>
      <c r="G11" s="190">
        <v>88671034</v>
      </c>
      <c r="H11" s="190">
        <v>84320781</v>
      </c>
      <c r="I11" s="190">
        <v>108681076</v>
      </c>
      <c r="J11" s="190">
        <v>205225427</v>
      </c>
      <c r="K11" s="190">
        <v>157209855</v>
      </c>
      <c r="L11" s="190">
        <v>225053228</v>
      </c>
      <c r="M11" s="190">
        <v>253185576.46600002</v>
      </c>
      <c r="N11" s="190">
        <v>215037970.919</v>
      </c>
      <c r="O11" s="190">
        <v>236215025.852</v>
      </c>
      <c r="P11" s="191">
        <v>230572616.56632817</v>
      </c>
      <c r="Q11" s="192">
        <v>272680527.78600001</v>
      </c>
      <c r="R11" s="192">
        <v>320043859.46200001</v>
      </c>
      <c r="S11" s="192">
        <v>318983684.60299999</v>
      </c>
      <c r="T11" s="191">
        <v>373765441.13</v>
      </c>
      <c r="U11" s="191">
        <v>435480291.36199999</v>
      </c>
      <c r="V11" s="191">
        <v>515672468.31099993</v>
      </c>
      <c r="W11" s="191">
        <v>518380100.33200002</v>
      </c>
    </row>
    <row r="12" spans="2:23" ht="12">
      <c r="B12" s="181" t="s">
        <v>11</v>
      </c>
      <c r="C12" s="189">
        <v>121046981</v>
      </c>
      <c r="D12" s="189">
        <v>109984786</v>
      </c>
      <c r="E12" s="190">
        <v>135820424</v>
      </c>
      <c r="F12" s="190">
        <v>196767868</v>
      </c>
      <c r="G12" s="190">
        <v>257785882</v>
      </c>
      <c r="H12" s="190">
        <v>312819462</v>
      </c>
      <c r="I12" s="190">
        <v>434551619</v>
      </c>
      <c r="J12" s="190">
        <v>482539119</v>
      </c>
      <c r="K12" s="190">
        <v>622849153</v>
      </c>
      <c r="L12" s="190">
        <v>564523513</v>
      </c>
      <c r="M12" s="190">
        <v>602464018.54100001</v>
      </c>
      <c r="N12" s="190">
        <v>594353623.72900009</v>
      </c>
      <c r="O12" s="190">
        <v>566491844.40499997</v>
      </c>
      <c r="P12" s="191">
        <v>607987930.86854827</v>
      </c>
      <c r="Q12" s="192">
        <v>735762528.29900002</v>
      </c>
      <c r="R12" s="192">
        <v>614652048.45074761</v>
      </c>
      <c r="S12" s="192">
        <v>653580586.76699996</v>
      </c>
      <c r="T12" s="191">
        <v>665758981.47399998</v>
      </c>
      <c r="U12" s="191">
        <v>749901498.68900001</v>
      </c>
      <c r="V12" s="191">
        <v>675783469.61400008</v>
      </c>
      <c r="W12" s="191">
        <v>948931781.92499995</v>
      </c>
    </row>
    <row r="13" spans="2:23" ht="12">
      <c r="B13" s="181" t="s">
        <v>12</v>
      </c>
      <c r="C13" s="189">
        <v>37713441</v>
      </c>
      <c r="D13" s="189">
        <v>31159002</v>
      </c>
      <c r="E13" s="190">
        <v>37326762</v>
      </c>
      <c r="F13" s="190">
        <v>42475194</v>
      </c>
      <c r="G13" s="190">
        <v>46649509</v>
      </c>
      <c r="H13" s="190">
        <v>50109745</v>
      </c>
      <c r="I13" s="190">
        <v>70334103</v>
      </c>
      <c r="J13" s="190">
        <v>100293956</v>
      </c>
      <c r="K13" s="190">
        <v>85914621</v>
      </c>
      <c r="L13" s="190">
        <v>140904271</v>
      </c>
      <c r="M13" s="190">
        <v>160069680.697</v>
      </c>
      <c r="N13" s="190">
        <v>182735993.39499998</v>
      </c>
      <c r="O13" s="190">
        <v>213934961.97599998</v>
      </c>
      <c r="P13" s="191">
        <v>201623012.13629729</v>
      </c>
      <c r="Q13" s="192">
        <v>183683228.808</v>
      </c>
      <c r="R13" s="192">
        <v>170858011.95636892</v>
      </c>
      <c r="S13" s="192">
        <v>187360951.06</v>
      </c>
      <c r="T13" s="191">
        <v>171434283.229</v>
      </c>
      <c r="U13" s="191">
        <v>189612353.65199998</v>
      </c>
      <c r="V13" s="191">
        <v>163032892.70600003</v>
      </c>
      <c r="W13" s="191">
        <v>234039817.59700003</v>
      </c>
    </row>
    <row r="14" spans="2:23" ht="12">
      <c r="B14" s="181" t="s">
        <v>13</v>
      </c>
      <c r="C14" s="189">
        <v>53725157</v>
      </c>
      <c r="D14" s="189">
        <v>60042238</v>
      </c>
      <c r="E14" s="190">
        <v>45045101</v>
      </c>
      <c r="F14" s="190">
        <v>55410544</v>
      </c>
      <c r="G14" s="190">
        <v>77026976</v>
      </c>
      <c r="H14" s="190">
        <v>97149270</v>
      </c>
      <c r="I14" s="190">
        <v>102981124</v>
      </c>
      <c r="J14" s="190">
        <v>138335769</v>
      </c>
      <c r="K14" s="190">
        <v>153391796</v>
      </c>
      <c r="L14" s="190">
        <v>178949686</v>
      </c>
      <c r="M14" s="190">
        <v>263227757.926</v>
      </c>
      <c r="N14" s="190">
        <v>298418572.98500001</v>
      </c>
      <c r="O14" s="190">
        <v>261773708.134</v>
      </c>
      <c r="P14" s="191">
        <v>251106076.2006332</v>
      </c>
      <c r="Q14" s="192">
        <v>236330088.044</v>
      </c>
      <c r="R14" s="192">
        <v>243319606.56295145</v>
      </c>
      <c r="S14" s="192">
        <v>237256150.748</v>
      </c>
      <c r="T14" s="191">
        <v>231653705.93900001</v>
      </c>
      <c r="U14" s="191">
        <v>226061787.51000002</v>
      </c>
      <c r="V14" s="191">
        <v>291758458.74900007</v>
      </c>
      <c r="W14" s="191">
        <v>321680115.45700008</v>
      </c>
    </row>
    <row r="15" spans="2:23" ht="12">
      <c r="B15" s="181" t="s">
        <v>608</v>
      </c>
      <c r="C15" s="185">
        <v>0</v>
      </c>
      <c r="D15" s="185">
        <v>0</v>
      </c>
      <c r="E15" s="185">
        <v>0</v>
      </c>
      <c r="F15" s="185">
        <v>0</v>
      </c>
      <c r="G15" s="185">
        <v>0</v>
      </c>
      <c r="H15" s="185">
        <v>0</v>
      </c>
      <c r="I15" s="185">
        <v>0</v>
      </c>
      <c r="J15" s="185">
        <v>0</v>
      </c>
      <c r="K15" s="185">
        <v>0</v>
      </c>
      <c r="L15" s="185">
        <v>0</v>
      </c>
      <c r="M15" s="185">
        <v>0</v>
      </c>
      <c r="N15" s="185">
        <v>0</v>
      </c>
      <c r="O15" s="185">
        <v>0</v>
      </c>
      <c r="P15" s="185">
        <v>0</v>
      </c>
      <c r="Q15" s="185">
        <v>0</v>
      </c>
      <c r="R15" s="185">
        <v>0</v>
      </c>
      <c r="S15" s="185">
        <v>0</v>
      </c>
      <c r="T15" s="185">
        <v>0</v>
      </c>
      <c r="U15" s="191">
        <v>84116732.099999994</v>
      </c>
      <c r="V15" s="191">
        <v>89163066.815000013</v>
      </c>
      <c r="W15" s="191">
        <v>175370951.96499997</v>
      </c>
    </row>
    <row r="16" spans="2:23" ht="12">
      <c r="B16" s="181" t="s">
        <v>14</v>
      </c>
      <c r="C16" s="189">
        <v>78486307</v>
      </c>
      <c r="D16" s="189">
        <v>99713299</v>
      </c>
      <c r="E16" s="190">
        <v>91773887</v>
      </c>
      <c r="F16" s="190">
        <v>118702037</v>
      </c>
      <c r="G16" s="190">
        <v>148733391</v>
      </c>
      <c r="H16" s="190">
        <v>128652001</v>
      </c>
      <c r="I16" s="190">
        <v>188827103</v>
      </c>
      <c r="J16" s="190">
        <v>198074038</v>
      </c>
      <c r="K16" s="190">
        <v>244572682</v>
      </c>
      <c r="L16" s="190">
        <v>340323983</v>
      </c>
      <c r="M16" s="190">
        <v>472817080.722</v>
      </c>
      <c r="N16" s="190">
        <v>506528798.89499998</v>
      </c>
      <c r="O16" s="190">
        <v>484958509.148</v>
      </c>
      <c r="P16" s="191">
        <v>453644931.85944784</v>
      </c>
      <c r="Q16" s="192">
        <v>460589802.75</v>
      </c>
      <c r="R16" s="192">
        <v>446851519.01613593</v>
      </c>
      <c r="S16" s="192">
        <v>454422920.10299999</v>
      </c>
      <c r="T16" s="191">
        <v>417609380.32300001</v>
      </c>
      <c r="U16" s="191">
        <v>494934897.76600003</v>
      </c>
      <c r="V16" s="191">
        <v>448247922.20199996</v>
      </c>
      <c r="W16" s="191">
        <v>514757944.56300008</v>
      </c>
    </row>
    <row r="17" spans="2:27" ht="12">
      <c r="B17" s="181" t="s">
        <v>15</v>
      </c>
      <c r="C17" s="189">
        <v>43971655</v>
      </c>
      <c r="D17" s="189">
        <v>35291786</v>
      </c>
      <c r="E17" s="190">
        <v>49486343</v>
      </c>
      <c r="F17" s="190">
        <v>60100595</v>
      </c>
      <c r="G17" s="190">
        <v>52527358</v>
      </c>
      <c r="H17" s="190">
        <v>57462854</v>
      </c>
      <c r="I17" s="190">
        <v>102981987</v>
      </c>
      <c r="J17" s="190">
        <v>149361035</v>
      </c>
      <c r="K17" s="190">
        <v>176462865</v>
      </c>
      <c r="L17" s="190">
        <v>165059084</v>
      </c>
      <c r="M17" s="190">
        <v>179869455.64604998</v>
      </c>
      <c r="N17" s="190">
        <v>167238744.39699998</v>
      </c>
      <c r="O17" s="190">
        <v>163382325.11900002</v>
      </c>
      <c r="P17" s="191">
        <v>215277586.45920849</v>
      </c>
      <c r="Q17" s="192">
        <v>262666136.84200001</v>
      </c>
      <c r="R17" s="192">
        <v>268969485.8168447</v>
      </c>
      <c r="S17" s="192">
        <v>285228941.03400004</v>
      </c>
      <c r="T17" s="191">
        <v>260103218.57600001</v>
      </c>
      <c r="U17" s="191">
        <v>366158238.72800004</v>
      </c>
      <c r="V17" s="191">
        <v>334910710.90699995</v>
      </c>
      <c r="W17" s="191">
        <v>340234786.78800988</v>
      </c>
    </row>
    <row r="18" spans="2:27" ht="12">
      <c r="B18" s="181" t="s">
        <v>16</v>
      </c>
      <c r="C18" s="185">
        <v>0</v>
      </c>
      <c r="D18" s="185">
        <v>0</v>
      </c>
      <c r="E18" s="185">
        <v>0</v>
      </c>
      <c r="F18" s="185">
        <v>0</v>
      </c>
      <c r="G18" s="185">
        <v>0</v>
      </c>
      <c r="H18" s="185">
        <v>0</v>
      </c>
      <c r="I18" s="185">
        <v>0</v>
      </c>
      <c r="J18" s="190">
        <v>27402726</v>
      </c>
      <c r="K18" s="190">
        <v>56091632</v>
      </c>
      <c r="L18" s="190">
        <v>58875821</v>
      </c>
      <c r="M18" s="190">
        <v>70527970.996999994</v>
      </c>
      <c r="N18" s="190">
        <v>63228342.550999999</v>
      </c>
      <c r="O18" s="190">
        <v>64839749.502000004</v>
      </c>
      <c r="P18" s="191">
        <v>109956510.59333591</v>
      </c>
      <c r="Q18" s="192">
        <v>120092954.59899999</v>
      </c>
      <c r="R18" s="192">
        <v>132639547.28119418</v>
      </c>
      <c r="S18" s="192">
        <v>106953619.061</v>
      </c>
      <c r="T18" s="191">
        <v>137087709.66299999</v>
      </c>
      <c r="U18" s="191">
        <v>142096500.903</v>
      </c>
      <c r="V18" s="191">
        <v>144850413.16799998</v>
      </c>
      <c r="W18" s="191">
        <v>190301410.65300012</v>
      </c>
    </row>
    <row r="19" spans="2:27" ht="12">
      <c r="B19" s="181" t="s">
        <v>17</v>
      </c>
      <c r="C19" s="189">
        <v>52557276</v>
      </c>
      <c r="D19" s="189">
        <v>59396469</v>
      </c>
      <c r="E19" s="190">
        <v>79334988</v>
      </c>
      <c r="F19" s="190">
        <v>75069629</v>
      </c>
      <c r="G19" s="190">
        <v>85199382</v>
      </c>
      <c r="H19" s="190">
        <v>98815230</v>
      </c>
      <c r="I19" s="190">
        <v>138067835</v>
      </c>
      <c r="J19" s="190">
        <v>136558874</v>
      </c>
      <c r="K19" s="190">
        <v>172058932</v>
      </c>
      <c r="L19" s="190">
        <v>186413164</v>
      </c>
      <c r="M19" s="190">
        <v>177979952.13</v>
      </c>
      <c r="N19" s="190">
        <v>187474194.66700003</v>
      </c>
      <c r="O19" s="190">
        <v>192827684.75299999</v>
      </c>
      <c r="P19" s="191">
        <v>252863396.25793821</v>
      </c>
      <c r="Q19" s="192">
        <v>257082773.77899998</v>
      </c>
      <c r="R19" s="192">
        <v>253770727.63212621</v>
      </c>
      <c r="S19" s="192">
        <v>274934208.20899999</v>
      </c>
      <c r="T19" s="191">
        <v>264170614.52599999</v>
      </c>
      <c r="U19" s="191">
        <v>368183451.727</v>
      </c>
      <c r="V19" s="191">
        <v>320801455.02500004</v>
      </c>
      <c r="W19" s="191">
        <v>426570563.32700002</v>
      </c>
    </row>
    <row r="20" spans="2:27" ht="12">
      <c r="B20" s="181" t="s">
        <v>84</v>
      </c>
      <c r="C20" s="189">
        <v>14103889</v>
      </c>
      <c r="D20" s="189">
        <v>13280525</v>
      </c>
      <c r="E20" s="190">
        <v>17248418</v>
      </c>
      <c r="F20" s="190">
        <v>18462299</v>
      </c>
      <c r="G20" s="190">
        <v>18664531</v>
      </c>
      <c r="H20" s="190">
        <v>21214733</v>
      </c>
      <c r="I20" s="190">
        <v>26262885</v>
      </c>
      <c r="J20" s="190">
        <v>34620419</v>
      </c>
      <c r="K20" s="190">
        <v>54232914</v>
      </c>
      <c r="L20" s="190">
        <v>35071804</v>
      </c>
      <c r="M20" s="190">
        <v>47945157.748999998</v>
      </c>
      <c r="N20" s="190">
        <v>54373049.491000004</v>
      </c>
      <c r="O20" s="190">
        <v>61424905.871999994</v>
      </c>
      <c r="P20" s="191">
        <v>70928398.909444019</v>
      </c>
      <c r="Q20" s="192">
        <v>116604729.476</v>
      </c>
      <c r="R20" s="192">
        <v>102665159.63828155</v>
      </c>
      <c r="S20" s="192">
        <v>101224155.258</v>
      </c>
      <c r="T20" s="191">
        <v>75475259.765000001</v>
      </c>
      <c r="U20" s="191">
        <v>99748236.129000008</v>
      </c>
      <c r="V20" s="191">
        <v>100305676.72199997</v>
      </c>
      <c r="W20" s="191">
        <v>109450229.516</v>
      </c>
    </row>
    <row r="21" spans="2:27" ht="12">
      <c r="B21" s="181" t="s">
        <v>19</v>
      </c>
      <c r="C21" s="189">
        <v>19091803</v>
      </c>
      <c r="D21" s="189">
        <v>15795373</v>
      </c>
      <c r="E21" s="190">
        <v>12892443</v>
      </c>
      <c r="F21" s="190">
        <v>16978445</v>
      </c>
      <c r="G21" s="190">
        <v>21196826</v>
      </c>
      <c r="H21" s="190">
        <v>20383482</v>
      </c>
      <c r="I21" s="190">
        <v>28728873</v>
      </c>
      <c r="J21" s="190">
        <v>34703405</v>
      </c>
      <c r="K21" s="190">
        <v>40162114</v>
      </c>
      <c r="L21" s="190">
        <v>54918892</v>
      </c>
      <c r="M21" s="190">
        <v>39806681.623999998</v>
      </c>
      <c r="N21" s="190">
        <v>47133787.131000005</v>
      </c>
      <c r="O21" s="190">
        <v>63290429.702</v>
      </c>
      <c r="P21" s="191">
        <v>64397606.45600386</v>
      </c>
      <c r="Q21" s="192">
        <v>76553386.696999997</v>
      </c>
      <c r="R21" s="192">
        <v>74945096.430456311</v>
      </c>
      <c r="S21" s="192">
        <v>64879151.336999997</v>
      </c>
      <c r="T21" s="191">
        <v>64120544.686000004</v>
      </c>
      <c r="U21" s="191">
        <v>78622621.701000005</v>
      </c>
      <c r="V21" s="191">
        <v>66057945.187999986</v>
      </c>
      <c r="W21" s="191">
        <v>120014753.329</v>
      </c>
    </row>
    <row r="22" spans="2:27" ht="12">
      <c r="B22" s="181" t="s">
        <v>20</v>
      </c>
      <c r="C22" s="189">
        <v>63523833</v>
      </c>
      <c r="D22" s="189">
        <v>90220174</v>
      </c>
      <c r="E22" s="190">
        <v>135674743.90000001</v>
      </c>
      <c r="F22" s="190">
        <v>75270183.849999994</v>
      </c>
      <c r="G22" s="190">
        <v>121203290.81999999</v>
      </c>
      <c r="H22" s="190">
        <v>148339605.38</v>
      </c>
      <c r="I22" s="190">
        <v>148700849.25999999</v>
      </c>
      <c r="J22" s="190">
        <v>101200221.09999999</v>
      </c>
      <c r="K22" s="190">
        <v>139599275</v>
      </c>
      <c r="L22" s="190">
        <v>156211179.84</v>
      </c>
      <c r="M22" s="190">
        <v>188352072</v>
      </c>
      <c r="N22" s="190">
        <v>206708667.62900001</v>
      </c>
      <c r="O22" s="190">
        <v>386258125.81400001</v>
      </c>
      <c r="P22" s="191">
        <v>437153924.801</v>
      </c>
      <c r="Q22" s="192">
        <v>655501514.44599998</v>
      </c>
      <c r="R22" s="192">
        <v>416485326.70200002</v>
      </c>
      <c r="S22" s="192">
        <v>386349594.21700001</v>
      </c>
      <c r="T22" s="191">
        <v>349627164.89999998</v>
      </c>
      <c r="U22" s="191">
        <v>284683145.361</v>
      </c>
      <c r="V22" s="191">
        <v>381927719.07700002</v>
      </c>
      <c r="W22" s="191">
        <v>570607239.49650002</v>
      </c>
    </row>
    <row r="23" spans="2:27" thickBot="1">
      <c r="B23" s="33"/>
      <c r="C23" s="153"/>
      <c r="D23" s="153"/>
      <c r="E23" s="154"/>
      <c r="F23" s="154"/>
      <c r="G23" s="154"/>
      <c r="H23" s="154"/>
      <c r="I23" s="154"/>
      <c r="J23" s="154"/>
      <c r="K23" s="154"/>
      <c r="L23" s="154"/>
      <c r="M23" s="155"/>
      <c r="N23" s="155"/>
      <c r="O23" s="155"/>
      <c r="P23" s="94"/>
      <c r="Q23" s="156"/>
      <c r="R23" s="156"/>
      <c r="S23" s="156"/>
      <c r="T23" s="94"/>
    </row>
    <row r="24" spans="2:27" s="34" customFormat="1" thickTop="1">
      <c r="B24" s="170" t="s">
        <v>21</v>
      </c>
      <c r="C24" s="171">
        <f>SUM(C6:C22)</f>
        <v>627853005</v>
      </c>
      <c r="D24" s="171">
        <f t="shared" ref="D24:L24" si="0">SUM(D6:D22)</f>
        <v>679326079</v>
      </c>
      <c r="E24" s="171">
        <f t="shared" si="0"/>
        <v>744915558.89999998</v>
      </c>
      <c r="F24" s="171">
        <f t="shared" si="0"/>
        <v>841095726.85000002</v>
      </c>
      <c r="G24" s="171">
        <f t="shared" si="0"/>
        <v>1039465913.8199999</v>
      </c>
      <c r="H24" s="171">
        <f t="shared" si="0"/>
        <v>1154357201.3800001</v>
      </c>
      <c r="I24" s="171">
        <f t="shared" si="0"/>
        <v>1504849781.26</v>
      </c>
      <c r="J24" s="171">
        <f t="shared" si="0"/>
        <v>1826870172.0999999</v>
      </c>
      <c r="K24" s="171">
        <f t="shared" si="0"/>
        <v>2213265659</v>
      </c>
      <c r="L24" s="171">
        <f t="shared" si="0"/>
        <v>2391738976.8400002</v>
      </c>
      <c r="M24" s="171">
        <f t="shared" ref="M24:R24" si="1">SUM(M6:M22)</f>
        <v>2805505783.4910507</v>
      </c>
      <c r="N24" s="171">
        <f t="shared" si="1"/>
        <v>2867126143.4130001</v>
      </c>
      <c r="O24" s="171">
        <f t="shared" si="1"/>
        <v>3070739161.3190002</v>
      </c>
      <c r="P24" s="171">
        <f t="shared" si="1"/>
        <v>3331791698.4759998</v>
      </c>
      <c r="Q24" s="171">
        <f t="shared" si="1"/>
        <v>3980347350.691</v>
      </c>
      <c r="R24" s="171">
        <f t="shared" si="1"/>
        <v>3830849085.2686996</v>
      </c>
      <c r="S24" s="171">
        <f>SUM(S6:S22)</f>
        <v>3780587879.0759993</v>
      </c>
      <c r="T24" s="171">
        <f>SUM(T6:T22)</f>
        <v>3658531297.1600003</v>
      </c>
      <c r="U24" s="171">
        <f>SUM(U6:U22)</f>
        <v>4222023611.0620008</v>
      </c>
      <c r="V24" s="171">
        <f>SUM(V6:V22)</f>
        <v>4255393088.9785008</v>
      </c>
      <c r="W24" s="172">
        <f>SUM(W6:W22)</f>
        <v>5414485470.7015095</v>
      </c>
    </row>
    <row r="25" spans="2:27" s="115" customFormat="1" ht="11.25">
      <c r="B25" s="9" t="s">
        <v>831</v>
      </c>
      <c r="C25" s="127"/>
      <c r="D25" s="127"/>
      <c r="E25" s="127"/>
      <c r="F25" s="127"/>
      <c r="G25" s="127"/>
      <c r="H25" s="127"/>
      <c r="I25" s="127"/>
      <c r="J25" s="127"/>
      <c r="K25" s="127"/>
      <c r="L25" s="127"/>
      <c r="M25" s="127"/>
      <c r="N25" s="127"/>
      <c r="O25" s="127"/>
      <c r="P25" s="127"/>
      <c r="Q25" s="127"/>
      <c r="R25" s="127"/>
      <c r="S25" s="127"/>
      <c r="T25" s="127"/>
    </row>
    <row r="26" spans="2:27" s="115" customFormat="1" ht="12">
      <c r="B26" s="225" t="s">
        <v>829</v>
      </c>
      <c r="D26" s="85"/>
      <c r="M26" s="85"/>
      <c r="N26" s="85"/>
      <c r="O26" s="85"/>
      <c r="P26" s="85"/>
      <c r="Q26" s="85"/>
      <c r="R26" s="85"/>
      <c r="S26" s="85"/>
      <c r="T26" s="85"/>
      <c r="U26" s="85"/>
      <c r="V26" s="85"/>
      <c r="W26" s="85"/>
      <c r="X26" s="85"/>
      <c r="Y26" s="85"/>
      <c r="Z26" s="85"/>
      <c r="AA26" s="85"/>
    </row>
    <row r="27" spans="2:27" s="115" customFormat="1" ht="12">
      <c r="B27" s="225" t="s">
        <v>188</v>
      </c>
      <c r="C27" s="85"/>
      <c r="D27" s="85"/>
      <c r="E27" s="85"/>
      <c r="F27" s="85"/>
      <c r="G27" s="85"/>
      <c r="H27" s="85"/>
      <c r="I27" s="85"/>
      <c r="J27" s="85"/>
      <c r="K27" s="85"/>
      <c r="L27" s="85"/>
      <c r="M27" s="85"/>
      <c r="N27" s="85"/>
      <c r="O27" s="85"/>
      <c r="P27" s="85"/>
      <c r="Q27" s="85"/>
      <c r="R27" s="85"/>
      <c r="S27" s="85"/>
      <c r="T27" s="85"/>
    </row>
    <row r="28" spans="2:27" s="125" customFormat="1">
      <c r="B28" s="225" t="s">
        <v>244</v>
      </c>
      <c r="C28" s="85"/>
      <c r="D28" s="85"/>
      <c r="E28" s="85"/>
      <c r="F28" s="85"/>
      <c r="G28" s="85"/>
      <c r="H28" s="85"/>
      <c r="I28" s="85"/>
      <c r="J28" s="85"/>
      <c r="K28" s="85"/>
      <c r="L28" s="85"/>
      <c r="M28" s="85"/>
      <c r="N28" s="85"/>
      <c r="O28" s="85"/>
      <c r="P28" s="85"/>
      <c r="Q28" s="85"/>
      <c r="R28" s="85"/>
      <c r="S28" s="85"/>
      <c r="T28" s="85"/>
    </row>
    <row r="29" spans="2:27" s="34" customFormat="1" ht="11.25">
      <c r="B29" s="10"/>
      <c r="C29" s="142"/>
      <c r="D29" s="142"/>
      <c r="E29" s="142"/>
      <c r="F29" s="142"/>
      <c r="G29" s="142"/>
      <c r="H29" s="142"/>
      <c r="I29" s="142"/>
      <c r="J29" s="142"/>
      <c r="K29" s="142"/>
      <c r="L29" s="142"/>
      <c r="M29" s="142"/>
      <c r="N29" s="142"/>
      <c r="O29" s="142"/>
      <c r="P29" s="142"/>
      <c r="Q29" s="142"/>
      <c r="R29" s="142"/>
      <c r="S29" s="142"/>
      <c r="T29" s="142"/>
    </row>
    <row r="30" spans="2:27" s="34" customFormat="1" ht="11.25">
      <c r="B30" s="10"/>
      <c r="C30" s="126"/>
      <c r="D30" s="126"/>
      <c r="E30" s="126"/>
      <c r="F30" s="126"/>
      <c r="G30" s="126"/>
      <c r="H30" s="126"/>
      <c r="I30" s="126"/>
      <c r="J30" s="126"/>
      <c r="K30" s="126"/>
      <c r="L30" s="126"/>
      <c r="M30" s="126"/>
      <c r="N30" s="126"/>
      <c r="O30" s="126"/>
      <c r="P30" s="126"/>
      <c r="Q30" s="126"/>
      <c r="R30" s="126"/>
      <c r="S30" s="126"/>
      <c r="T30" s="126"/>
    </row>
    <row r="31" spans="2:27" s="34" customFormat="1" ht="12">
      <c r="B31" s="10"/>
      <c r="C31" s="35"/>
      <c r="D31" s="35"/>
      <c r="E31" s="35"/>
      <c r="F31" s="35"/>
      <c r="G31" s="35"/>
      <c r="H31" s="35"/>
      <c r="I31" s="35"/>
      <c r="J31" s="35"/>
      <c r="K31" s="35"/>
      <c r="L31" s="35"/>
      <c r="M31" s="35"/>
      <c r="N31" s="35"/>
      <c r="O31" s="35"/>
      <c r="P31" s="35"/>
      <c r="Q31" s="35"/>
      <c r="R31" s="35"/>
      <c r="S31" s="35"/>
      <c r="T31" s="35"/>
    </row>
    <row r="32" spans="2:27" s="34" customFormat="1" ht="12">
      <c r="B32" s="9"/>
      <c r="C32" s="35"/>
      <c r="D32" s="35"/>
      <c r="E32" s="35"/>
      <c r="F32" s="35"/>
      <c r="G32" s="35"/>
      <c r="H32" s="35"/>
      <c r="I32" s="35"/>
      <c r="J32" s="35"/>
      <c r="K32" s="35"/>
      <c r="L32" s="35"/>
      <c r="M32" s="35"/>
      <c r="N32" s="35"/>
      <c r="O32" s="35"/>
      <c r="P32" s="35"/>
      <c r="Q32" s="85"/>
      <c r="R32" s="85"/>
      <c r="S32" s="85"/>
      <c r="T32" s="35"/>
    </row>
    <row r="33" spans="2:23" ht="12">
      <c r="B33" s="25"/>
      <c r="C33" s="95"/>
      <c r="D33" s="95"/>
      <c r="E33" s="95"/>
      <c r="F33" s="95"/>
      <c r="G33" s="95"/>
      <c r="H33" s="95"/>
      <c r="I33" s="95"/>
      <c r="J33" s="95"/>
      <c r="K33" s="95"/>
      <c r="L33" s="95"/>
      <c r="M33" s="95"/>
      <c r="N33" s="95"/>
    </row>
    <row r="34" spans="2:23">
      <c r="B34" s="212" t="s">
        <v>41</v>
      </c>
      <c r="C34" s="25"/>
      <c r="D34" s="37"/>
      <c r="E34" s="37"/>
      <c r="F34" s="37"/>
      <c r="G34" s="37"/>
      <c r="H34" s="37"/>
      <c r="I34" s="37"/>
      <c r="J34" s="36"/>
      <c r="K34" s="36"/>
      <c r="L34" s="36"/>
    </row>
    <row r="35" spans="2:23">
      <c r="B35" s="166" t="s">
        <v>42</v>
      </c>
      <c r="C35" s="168"/>
      <c r="D35" s="169"/>
      <c r="E35" s="169"/>
      <c r="F35" s="39"/>
      <c r="G35" s="39"/>
      <c r="H35" s="39"/>
      <c r="I35" s="39"/>
      <c r="J35"/>
      <c r="K35"/>
      <c r="L35"/>
      <c r="O35"/>
    </row>
    <row r="36" spans="2:23">
      <c r="B36" s="226" t="s">
        <v>30</v>
      </c>
      <c r="C36" s="38"/>
      <c r="D36" s="39"/>
      <c r="E36" s="39"/>
      <c r="F36" s="39"/>
      <c r="G36" s="39"/>
      <c r="H36" s="39"/>
      <c r="I36" s="39"/>
      <c r="J36" s="36"/>
      <c r="K36" s="36"/>
      <c r="L36" s="36"/>
      <c r="N36" s="106"/>
      <c r="O36" s="108" t="s">
        <v>185</v>
      </c>
    </row>
    <row r="37" spans="2:23">
      <c r="B37" s="25"/>
      <c r="C37" s="25"/>
      <c r="D37" s="39"/>
      <c r="E37" s="39"/>
      <c r="F37" s="39"/>
      <c r="G37" s="39"/>
      <c r="H37" s="39"/>
      <c r="I37" s="39"/>
      <c r="J37" s="40"/>
      <c r="O37"/>
    </row>
    <row r="38" spans="2:23" ht="12.75" customHeight="1">
      <c r="B38" s="149" t="s">
        <v>3</v>
      </c>
      <c r="C38" s="150">
        <v>2001</v>
      </c>
      <c r="D38" s="150">
        <v>2002</v>
      </c>
      <c r="E38" s="151">
        <v>2003</v>
      </c>
      <c r="F38" s="151">
        <v>2004</v>
      </c>
      <c r="G38" s="151">
        <v>2005</v>
      </c>
      <c r="H38" s="151">
        <v>2006</v>
      </c>
      <c r="I38" s="151">
        <v>2007</v>
      </c>
      <c r="J38" s="151">
        <v>2008</v>
      </c>
      <c r="K38" s="151">
        <v>2009</v>
      </c>
      <c r="L38" s="151">
        <v>2010</v>
      </c>
      <c r="M38" s="151">
        <v>2011</v>
      </c>
      <c r="N38" s="151">
        <v>2012</v>
      </c>
      <c r="O38" s="151">
        <v>2013</v>
      </c>
      <c r="P38" s="151">
        <v>2014</v>
      </c>
      <c r="Q38" s="151">
        <v>2015</v>
      </c>
      <c r="R38" s="151">
        <v>2016</v>
      </c>
      <c r="S38" s="151">
        <v>2017</v>
      </c>
      <c r="T38" s="151">
        <v>2018</v>
      </c>
      <c r="U38" s="151">
        <v>2019</v>
      </c>
      <c r="V38" s="151">
        <v>2020</v>
      </c>
      <c r="W38" s="152">
        <v>2021</v>
      </c>
    </row>
    <row r="39" spans="2:23" ht="12.75" customHeight="1">
      <c r="B39" s="179" t="s">
        <v>4</v>
      </c>
      <c r="C39" s="196">
        <f t="shared" ref="C39:I40" si="2">C6/C$24*100</f>
        <v>0</v>
      </c>
      <c r="D39" s="196">
        <f t="shared" si="2"/>
        <v>0</v>
      </c>
      <c r="E39" s="197">
        <f t="shared" si="2"/>
        <v>0</v>
      </c>
      <c r="F39" s="197">
        <f t="shared" si="2"/>
        <v>0</v>
      </c>
      <c r="G39" s="197">
        <f t="shared" si="2"/>
        <v>0</v>
      </c>
      <c r="H39" s="197">
        <f t="shared" si="2"/>
        <v>0</v>
      </c>
      <c r="I39" s="197">
        <f t="shared" si="2"/>
        <v>0</v>
      </c>
      <c r="J39" s="194">
        <f t="shared" ref="J39:L40" si="3">J6/J$24*100</f>
        <v>0.74566201846413083</v>
      </c>
      <c r="K39" s="194">
        <f t="shared" si="3"/>
        <v>1.2607027035609917</v>
      </c>
      <c r="L39" s="194">
        <f t="shared" si="3"/>
        <v>1.3342669626165826</v>
      </c>
      <c r="M39" s="194">
        <f t="shared" ref="M39:M47" si="4">(M6/$M$24)*100</f>
        <v>1.9279624766160293</v>
      </c>
      <c r="N39" s="194">
        <f t="shared" ref="N39:N47" si="5">(N6/$N$24)*100</f>
        <v>1.7644953369501133</v>
      </c>
      <c r="O39" s="194">
        <f t="shared" ref="O39:O47" si="6">(O6/$O$24)*100</f>
        <v>1.7762065525152526</v>
      </c>
      <c r="P39" s="194">
        <f t="shared" ref="P39:P47" si="7">(P6/$P$24)*100</f>
        <v>2.4309356978148546</v>
      </c>
      <c r="Q39" s="195">
        <f t="shared" ref="Q39:Q47" si="8">(Q6/$Q$24)*100</f>
        <v>2.4887908156508614</v>
      </c>
      <c r="R39" s="195">
        <f t="shared" ref="R39:R47" si="9">(R6/$R$24)*100</f>
        <v>3.8513882758618605</v>
      </c>
      <c r="S39" s="195">
        <f t="shared" ref="S39:S47" si="10">(S6/$S$24)*100</f>
        <v>3.663484309134764</v>
      </c>
      <c r="T39" s="194">
        <f>(T6/$T$24)*100</f>
        <v>2.5812282420627883</v>
      </c>
      <c r="U39" s="194">
        <f>U6/$U$24*100</f>
        <v>3.0713293257349275</v>
      </c>
      <c r="V39" s="194">
        <f>V6/$V$24*100</f>
        <v>3.6577298575103825</v>
      </c>
      <c r="W39" s="194">
        <f>W6/$W$24*100</f>
        <v>3.7456177841165053</v>
      </c>
    </row>
    <row r="40" spans="2:23" ht="12">
      <c r="B40" s="181" t="s">
        <v>6</v>
      </c>
      <c r="C40" s="196">
        <f t="shared" si="2"/>
        <v>3.6547310942630591</v>
      </c>
      <c r="D40" s="196">
        <f t="shared" si="2"/>
        <v>4.5555006581750854</v>
      </c>
      <c r="E40" s="197">
        <f t="shared" si="2"/>
        <v>3.1124547907466189</v>
      </c>
      <c r="F40" s="197">
        <f t="shared" si="2"/>
        <v>2.7505426863410771</v>
      </c>
      <c r="G40" s="197">
        <f t="shared" si="2"/>
        <v>2.7035000019121647</v>
      </c>
      <c r="H40" s="197">
        <f t="shared" si="2"/>
        <v>4.1588836577280759</v>
      </c>
      <c r="I40" s="197">
        <f t="shared" si="2"/>
        <v>3.5624735217832062</v>
      </c>
      <c r="J40" s="197">
        <f t="shared" si="3"/>
        <v>1.8344430004829899</v>
      </c>
      <c r="K40" s="197">
        <f t="shared" si="3"/>
        <v>2.1349864083351777</v>
      </c>
      <c r="L40" s="197">
        <f t="shared" si="3"/>
        <v>1.8527819895525519</v>
      </c>
      <c r="M40" s="197">
        <f t="shared" si="4"/>
        <v>2.0776795280909082</v>
      </c>
      <c r="N40" s="197">
        <f t="shared" si="5"/>
        <v>1.6696963339050463</v>
      </c>
      <c r="O40" s="194">
        <f t="shared" si="6"/>
        <v>2.0316937808616071</v>
      </c>
      <c r="P40" s="194">
        <f t="shared" si="7"/>
        <v>2.1372995493207583</v>
      </c>
      <c r="Q40" s="195">
        <f t="shared" si="8"/>
        <v>3.0347585557082049</v>
      </c>
      <c r="R40" s="195">
        <f t="shared" si="9"/>
        <v>3.3570292673503954</v>
      </c>
      <c r="S40" s="195">
        <f t="shared" si="10"/>
        <v>3.1832376861032823</v>
      </c>
      <c r="T40" s="194">
        <f t="shared" ref="T40:T47" si="11">(T7/$T$24)*100</f>
        <v>2.6757107175218149</v>
      </c>
      <c r="U40" s="194">
        <f t="shared" ref="U40:U54" si="12">U7/$U$24*100</f>
        <v>2.9690440682416912</v>
      </c>
      <c r="V40" s="194">
        <f t="shared" ref="V40:V55" si="13">V7/$V$24*100</f>
        <v>2.6006354675230599</v>
      </c>
      <c r="W40" s="194">
        <f t="shared" ref="W40:W55" si="14">W7/$W$24*100</f>
        <v>2.7551268753459692</v>
      </c>
    </row>
    <row r="41" spans="2:23" ht="12">
      <c r="B41" s="181" t="s">
        <v>7</v>
      </c>
      <c r="C41" s="196">
        <f t="shared" ref="C41:L41" si="15">C8/C$24*100</f>
        <v>2.9570894544018311</v>
      </c>
      <c r="D41" s="196">
        <f t="shared" si="15"/>
        <v>2.4905650648515731</v>
      </c>
      <c r="E41" s="197">
        <f t="shared" si="15"/>
        <v>2.0868616334119103</v>
      </c>
      <c r="F41" s="197">
        <f t="shared" si="15"/>
        <v>3.2653009786242739</v>
      </c>
      <c r="G41" s="197">
        <f t="shared" si="15"/>
        <v>2.4747199170260141</v>
      </c>
      <c r="H41" s="197">
        <f t="shared" si="15"/>
        <v>2.5149957885906593</v>
      </c>
      <c r="I41" s="197">
        <f t="shared" si="15"/>
        <v>2.2576655439690079</v>
      </c>
      <c r="J41" s="197">
        <f t="shared" si="15"/>
        <v>3.7414508728570204</v>
      </c>
      <c r="K41" s="197">
        <f t="shared" si="15"/>
        <v>3.9431397060320088</v>
      </c>
      <c r="L41" s="197">
        <f t="shared" si="15"/>
        <v>2.9720088892775198</v>
      </c>
      <c r="M41" s="197">
        <f t="shared" si="4"/>
        <v>2.8071827452089519</v>
      </c>
      <c r="N41" s="197">
        <f t="shared" si="5"/>
        <v>3.5612020746480364</v>
      </c>
      <c r="O41" s="194">
        <f t="shared" si="6"/>
        <v>3.0364412087332529</v>
      </c>
      <c r="P41" s="194">
        <f t="shared" si="7"/>
        <v>2.3047755793439824</v>
      </c>
      <c r="Q41" s="195">
        <f t="shared" si="8"/>
        <v>2.3868105410073603</v>
      </c>
      <c r="R41" s="195">
        <f t="shared" si="9"/>
        <v>3.4284608944057022</v>
      </c>
      <c r="S41" s="195">
        <f t="shared" si="10"/>
        <v>2.9413517387454071</v>
      </c>
      <c r="T41" s="194">
        <f t="shared" si="11"/>
        <v>2.3098236854936567</v>
      </c>
      <c r="U41" s="194">
        <f t="shared" si="12"/>
        <v>3.6223417857327118</v>
      </c>
      <c r="V41" s="194">
        <f t="shared" si="13"/>
        <v>3.8089752372067869</v>
      </c>
      <c r="W41" s="194">
        <f t="shared" si="14"/>
        <v>3.6585701836472895</v>
      </c>
    </row>
    <row r="42" spans="2:23" ht="12">
      <c r="B42" s="181" t="s">
        <v>8</v>
      </c>
      <c r="C42" s="196">
        <f t="shared" ref="C42:L42" si="16">C9/C$24*100</f>
        <v>2.3604136449104041</v>
      </c>
      <c r="D42" s="196">
        <f t="shared" si="16"/>
        <v>1.9763374931466453</v>
      </c>
      <c r="E42" s="197">
        <f t="shared" si="16"/>
        <v>2.0440512777695994</v>
      </c>
      <c r="F42" s="197">
        <f t="shared" si="16"/>
        <v>2.597040658119472</v>
      </c>
      <c r="G42" s="197">
        <f t="shared" si="16"/>
        <v>2.006053081949438</v>
      </c>
      <c r="H42" s="197">
        <f t="shared" si="16"/>
        <v>1.4651068993013188</v>
      </c>
      <c r="I42" s="197">
        <f t="shared" si="16"/>
        <v>1.6165794289202142</v>
      </c>
      <c r="J42" s="197">
        <f t="shared" si="16"/>
        <v>1.8038967138052382</v>
      </c>
      <c r="K42" s="197">
        <f t="shared" si="16"/>
        <v>2.5365316979329684</v>
      </c>
      <c r="L42" s="197">
        <f t="shared" si="16"/>
        <v>1.7042382297860081</v>
      </c>
      <c r="M42" s="197">
        <f t="shared" si="4"/>
        <v>1.8925640849305121</v>
      </c>
      <c r="N42" s="197">
        <f t="shared" si="5"/>
        <v>1.7771349863716277</v>
      </c>
      <c r="O42" s="194">
        <f t="shared" si="6"/>
        <v>2.1293145431771006</v>
      </c>
      <c r="P42" s="194">
        <f t="shared" si="7"/>
        <v>2.2292119716770267</v>
      </c>
      <c r="Q42" s="195">
        <f t="shared" si="8"/>
        <v>2.9514820123827952</v>
      </c>
      <c r="R42" s="195">
        <f t="shared" si="9"/>
        <v>4.2509122955813901</v>
      </c>
      <c r="S42" s="195">
        <f t="shared" si="10"/>
        <v>3.0591962510144586</v>
      </c>
      <c r="T42" s="194">
        <f t="shared" si="11"/>
        <v>3.608133693033349</v>
      </c>
      <c r="U42" s="194">
        <f t="shared" si="12"/>
        <v>2.3881117626587178</v>
      </c>
      <c r="V42" s="194">
        <f>V9/$V$24*100</f>
        <v>2.3979095307619307</v>
      </c>
      <c r="W42" s="194">
        <f t="shared" si="14"/>
        <v>2.5989889303141456</v>
      </c>
    </row>
    <row r="43" spans="2:23" ht="12">
      <c r="B43" s="181" t="s">
        <v>9</v>
      </c>
      <c r="C43" s="196">
        <f t="shared" ref="C43:L43" si="17">C10/C$24*100</f>
        <v>5.2314053987843865</v>
      </c>
      <c r="D43" s="196">
        <f t="shared" si="17"/>
        <v>6.6608813350149623</v>
      </c>
      <c r="E43" s="197">
        <f t="shared" si="17"/>
        <v>4.4427255686362601</v>
      </c>
      <c r="F43" s="197">
        <f t="shared" si="17"/>
        <v>4.6805249085542888</v>
      </c>
      <c r="G43" s="197">
        <f t="shared" si="17"/>
        <v>4.5340269818757379</v>
      </c>
      <c r="H43" s="197">
        <f t="shared" si="17"/>
        <v>3.563633765252372</v>
      </c>
      <c r="I43" s="197">
        <f t="shared" si="17"/>
        <v>2.8455255490117013</v>
      </c>
      <c r="J43" s="197">
        <f t="shared" si="17"/>
        <v>3.8379143778675746</v>
      </c>
      <c r="K43" s="197">
        <f t="shared" si="17"/>
        <v>4.1636148207186361</v>
      </c>
      <c r="L43" s="197">
        <f t="shared" si="17"/>
        <v>4.0708804323053602</v>
      </c>
      <c r="M43" s="197">
        <f t="shared" si="4"/>
        <v>3.7437168147735891</v>
      </c>
      <c r="N43" s="197">
        <f t="shared" si="5"/>
        <v>3.2218649718717201</v>
      </c>
      <c r="O43" s="194">
        <f t="shared" si="6"/>
        <v>3.2495211799799626</v>
      </c>
      <c r="P43" s="194">
        <f t="shared" si="7"/>
        <v>3.9922244797861759</v>
      </c>
      <c r="Q43" s="195">
        <f t="shared" si="8"/>
        <v>4.2825569443683733</v>
      </c>
      <c r="R43" s="195">
        <f t="shared" si="9"/>
        <v>5.6206834674878356</v>
      </c>
      <c r="S43" s="195">
        <f t="shared" si="10"/>
        <v>5.9173756037295604</v>
      </c>
      <c r="T43" s="194">
        <f t="shared" si="11"/>
        <v>6.5296123933514245</v>
      </c>
      <c r="U43" s="194">
        <f t="shared" si="12"/>
        <v>4.5863101308022607</v>
      </c>
      <c r="V43" s="194">
        <f t="shared" si="13"/>
        <v>4.5221556619859475</v>
      </c>
      <c r="W43" s="194">
        <f t="shared" si="14"/>
        <v>4.6791015139648273</v>
      </c>
    </row>
    <row r="44" spans="2:23" ht="12">
      <c r="B44" s="181" t="s">
        <v>10</v>
      </c>
      <c r="C44" s="196">
        <f t="shared" ref="C44:L44" si="18">C11/C$24*100</f>
        <v>8.6731582976177677</v>
      </c>
      <c r="D44" s="196">
        <f t="shared" si="18"/>
        <v>8.52341560112548</v>
      </c>
      <c r="E44" s="197">
        <f t="shared" si="18"/>
        <v>7.1499274466288769</v>
      </c>
      <c r="F44" s="197">
        <f t="shared" si="18"/>
        <v>8.3282595266938486</v>
      </c>
      <c r="G44" s="197">
        <f t="shared" si="18"/>
        <v>8.5304417221472075</v>
      </c>
      <c r="H44" s="197">
        <f t="shared" si="18"/>
        <v>7.3045657703869296</v>
      </c>
      <c r="I44" s="197">
        <f t="shared" si="18"/>
        <v>7.2220548092848249</v>
      </c>
      <c r="J44" s="197">
        <f t="shared" si="18"/>
        <v>11.23371710448871</v>
      </c>
      <c r="K44" s="197">
        <f t="shared" si="18"/>
        <v>7.1030720763557476</v>
      </c>
      <c r="L44" s="197">
        <f t="shared" si="18"/>
        <v>9.409606574097964</v>
      </c>
      <c r="M44" s="197">
        <f t="shared" si="4"/>
        <v>9.0245964900826827</v>
      </c>
      <c r="N44" s="197">
        <f t="shared" si="5"/>
        <v>7.5001224279243193</v>
      </c>
      <c r="O44" s="194">
        <f t="shared" si="6"/>
        <v>7.6924484120147989</v>
      </c>
      <c r="P44" s="194">
        <f t="shared" si="7"/>
        <v>6.9203791062867088</v>
      </c>
      <c r="Q44" s="195">
        <f t="shared" si="8"/>
        <v>6.8506716565493173</v>
      </c>
      <c r="R44" s="195">
        <f t="shared" si="9"/>
        <v>8.3543844285777134</v>
      </c>
      <c r="S44" s="195">
        <f t="shared" si="10"/>
        <v>8.4374095988733302</v>
      </c>
      <c r="T44" s="194">
        <f t="shared" si="11"/>
        <v>10.216270157922171</v>
      </c>
      <c r="U44" s="194">
        <f t="shared" si="12"/>
        <v>10.314492089078108</v>
      </c>
      <c r="V44" s="194">
        <f t="shared" si="13"/>
        <v>12.11809244242548</v>
      </c>
      <c r="W44" s="194">
        <f t="shared" si="14"/>
        <v>9.573949420254662</v>
      </c>
    </row>
    <row r="45" spans="2:23" ht="12">
      <c r="B45" s="181" t="s">
        <v>11</v>
      </c>
      <c r="C45" s="196">
        <f t="shared" ref="C45:L45" si="19">C12/C$24*100</f>
        <v>19.279509699885882</v>
      </c>
      <c r="D45" s="196">
        <f t="shared" si="19"/>
        <v>16.190278777741433</v>
      </c>
      <c r="E45" s="197">
        <f t="shared" si="19"/>
        <v>18.232995992265614</v>
      </c>
      <c r="F45" s="197">
        <f t="shared" si="19"/>
        <v>23.394229897816533</v>
      </c>
      <c r="G45" s="197">
        <f t="shared" si="19"/>
        <v>24.799839857436606</v>
      </c>
      <c r="H45" s="197">
        <f t="shared" si="19"/>
        <v>27.099017672002525</v>
      </c>
      <c r="I45" s="197">
        <f t="shared" si="19"/>
        <v>28.876744005381923</v>
      </c>
      <c r="J45" s="197">
        <f t="shared" si="19"/>
        <v>26.413432457836777</v>
      </c>
      <c r="K45" s="197">
        <f t="shared" si="19"/>
        <v>28.141635436634228</v>
      </c>
      <c r="L45" s="197">
        <f t="shared" si="19"/>
        <v>23.60305695840842</v>
      </c>
      <c r="M45" s="197">
        <f t="shared" si="4"/>
        <v>21.474345983750556</v>
      </c>
      <c r="N45" s="197">
        <f t="shared" si="5"/>
        <v>20.729943295117359</v>
      </c>
      <c r="O45" s="194">
        <f t="shared" si="6"/>
        <v>18.448061350859575</v>
      </c>
      <c r="P45" s="194">
        <f t="shared" si="7"/>
        <v>18.248077487756785</v>
      </c>
      <c r="Q45" s="195">
        <f t="shared" si="8"/>
        <v>18.48488243548065</v>
      </c>
      <c r="R45" s="195">
        <f t="shared" si="9"/>
        <v>16.044799332199101</v>
      </c>
      <c r="S45" s="195">
        <f t="shared" si="10"/>
        <v>17.287803052649565</v>
      </c>
      <c r="T45" s="194">
        <f t="shared" si="11"/>
        <v>18.197438463648162</v>
      </c>
      <c r="U45" s="194">
        <f t="shared" si="12"/>
        <v>17.76166046831678</v>
      </c>
      <c r="V45" s="194">
        <f t="shared" si="13"/>
        <v>15.880635595434983</v>
      </c>
      <c r="W45" s="194">
        <f t="shared" si="14"/>
        <v>17.525797918561132</v>
      </c>
    </row>
    <row r="46" spans="2:23" ht="12">
      <c r="B46" s="181" t="s">
        <v>12</v>
      </c>
      <c r="C46" s="196">
        <f t="shared" ref="C46:L46" si="20">C13/C$24*100</f>
        <v>6.0067309863397087</v>
      </c>
      <c r="D46" s="196">
        <f t="shared" si="20"/>
        <v>4.5867519241816126</v>
      </c>
      <c r="E46" s="197">
        <f t="shared" si="20"/>
        <v>5.0108715751782107</v>
      </c>
      <c r="F46" s="197">
        <f t="shared" si="20"/>
        <v>5.0499833305626778</v>
      </c>
      <c r="G46" s="197">
        <f t="shared" si="20"/>
        <v>4.4878344137870503</v>
      </c>
      <c r="H46" s="197">
        <f t="shared" si="20"/>
        <v>4.3409219382090116</v>
      </c>
      <c r="I46" s="197">
        <f t="shared" si="20"/>
        <v>4.6738288350023725</v>
      </c>
      <c r="J46" s="197">
        <f t="shared" si="20"/>
        <v>5.4899334135337821</v>
      </c>
      <c r="K46" s="197">
        <f t="shared" si="20"/>
        <v>3.8818033727961074</v>
      </c>
      <c r="L46" s="197">
        <f t="shared" si="20"/>
        <v>5.8912896584628456</v>
      </c>
      <c r="M46" s="197">
        <f t="shared" si="4"/>
        <v>5.7055551850553012</v>
      </c>
      <c r="N46" s="197">
        <f t="shared" si="5"/>
        <v>6.3734898380673535</v>
      </c>
      <c r="O46" s="194">
        <f t="shared" si="6"/>
        <v>6.9668881248808736</v>
      </c>
      <c r="P46" s="194">
        <f t="shared" si="7"/>
        <v>6.0514891200587959</v>
      </c>
      <c r="Q46" s="195">
        <f t="shared" si="8"/>
        <v>4.6147537544961263</v>
      </c>
      <c r="R46" s="195">
        <f t="shared" si="9"/>
        <v>4.4600559341633472</v>
      </c>
      <c r="S46" s="195">
        <f t="shared" si="10"/>
        <v>4.9558681626464995</v>
      </c>
      <c r="T46" s="194">
        <f t="shared" si="11"/>
        <v>4.685877181427391</v>
      </c>
      <c r="U46" s="194">
        <f t="shared" si="12"/>
        <v>4.4910301580313812</v>
      </c>
      <c r="V46" s="194">
        <f t="shared" si="13"/>
        <v>3.8312064078934664</v>
      </c>
      <c r="W46" s="194">
        <f t="shared" si="14"/>
        <v>4.3224756786848939</v>
      </c>
    </row>
    <row r="47" spans="2:23" ht="12">
      <c r="B47" s="181" t="s">
        <v>13</v>
      </c>
      <c r="C47" s="196">
        <f t="shared" ref="C47:L47" si="21">C14/C$24*100</f>
        <v>8.5569642212670463</v>
      </c>
      <c r="D47" s="196">
        <f t="shared" si="21"/>
        <v>8.8385003691283277</v>
      </c>
      <c r="E47" s="197">
        <f t="shared" si="21"/>
        <v>6.0470076724557993</v>
      </c>
      <c r="F47" s="197">
        <f t="shared" si="21"/>
        <v>6.5878998348403037</v>
      </c>
      <c r="G47" s="197">
        <f t="shared" si="21"/>
        <v>7.4102454901025681</v>
      </c>
      <c r="H47" s="197">
        <f t="shared" si="21"/>
        <v>8.4158759423738942</v>
      </c>
      <c r="I47" s="197">
        <f t="shared" si="21"/>
        <v>6.8432826506958477</v>
      </c>
      <c r="J47" s="197">
        <f t="shared" si="21"/>
        <v>7.5722824266697657</v>
      </c>
      <c r="K47" s="197">
        <f t="shared" si="21"/>
        <v>6.9305641361329231</v>
      </c>
      <c r="L47" s="197">
        <f t="shared" si="21"/>
        <v>7.4819906240952303</v>
      </c>
      <c r="M47" s="197">
        <f t="shared" si="4"/>
        <v>9.3825419813767308</v>
      </c>
      <c r="N47" s="197">
        <f t="shared" si="5"/>
        <v>10.408281954060289</v>
      </c>
      <c r="O47" s="194">
        <f t="shared" si="6"/>
        <v>8.5247783801199883</v>
      </c>
      <c r="P47" s="194">
        <f t="shared" si="7"/>
        <v>7.5366679230124749</v>
      </c>
      <c r="Q47" s="195">
        <f t="shared" si="8"/>
        <v>5.9374237276797563</v>
      </c>
      <c r="R47" s="195">
        <f t="shared" si="9"/>
        <v>6.3515842349055829</v>
      </c>
      <c r="S47" s="195">
        <f t="shared" si="10"/>
        <v>6.275641734480379</v>
      </c>
      <c r="T47" s="194">
        <f t="shared" si="11"/>
        <v>6.3318771146996964</v>
      </c>
      <c r="U47" s="194">
        <f t="shared" si="12"/>
        <v>5.3543468330613342</v>
      </c>
      <c r="V47" s="194">
        <f t="shared" si="13"/>
        <v>6.8562046478069583</v>
      </c>
      <c r="W47" s="194">
        <f t="shared" si="14"/>
        <v>5.941102200710545</v>
      </c>
    </row>
    <row r="48" spans="2:23" ht="12">
      <c r="B48" s="181" t="s">
        <v>608</v>
      </c>
      <c r="C48" s="196">
        <v>0</v>
      </c>
      <c r="D48" s="196">
        <v>0</v>
      </c>
      <c r="E48" s="196">
        <v>0</v>
      </c>
      <c r="F48" s="196">
        <v>0</v>
      </c>
      <c r="G48" s="196">
        <v>0</v>
      </c>
      <c r="H48" s="196">
        <v>0</v>
      </c>
      <c r="I48" s="196">
        <v>0</v>
      </c>
      <c r="J48" s="196">
        <v>0</v>
      </c>
      <c r="K48" s="196">
        <v>0</v>
      </c>
      <c r="L48" s="196">
        <v>0</v>
      </c>
      <c r="M48" s="196">
        <v>0</v>
      </c>
      <c r="N48" s="196">
        <v>0</v>
      </c>
      <c r="O48" s="196">
        <v>0</v>
      </c>
      <c r="P48" s="196">
        <v>0</v>
      </c>
      <c r="Q48" s="196">
        <v>0</v>
      </c>
      <c r="R48" s="196">
        <v>0</v>
      </c>
      <c r="S48" s="196">
        <v>0</v>
      </c>
      <c r="T48" s="196">
        <v>0</v>
      </c>
      <c r="U48" s="194">
        <f t="shared" si="12"/>
        <v>1.9923321101191427</v>
      </c>
      <c r="V48" s="194">
        <f t="shared" si="13"/>
        <v>2.0952956624837551</v>
      </c>
      <c r="W48" s="194">
        <f t="shared" si="14"/>
        <v>3.2389218313347623</v>
      </c>
    </row>
    <row r="49" spans="2:23" ht="12">
      <c r="B49" s="181" t="s">
        <v>14</v>
      </c>
      <c r="C49" s="196">
        <f t="shared" ref="C49:L49" si="22">C16/C$24*100</f>
        <v>12.500745616404274</v>
      </c>
      <c r="D49" s="196">
        <f t="shared" si="22"/>
        <v>14.678267489271526</v>
      </c>
      <c r="E49" s="197">
        <f t="shared" si="22"/>
        <v>12.32003894985365</v>
      </c>
      <c r="F49" s="197">
        <f t="shared" si="22"/>
        <v>14.112785645048126</v>
      </c>
      <c r="G49" s="197">
        <f t="shared" si="22"/>
        <v>14.308635715952448</v>
      </c>
      <c r="H49" s="197">
        <f t="shared" si="22"/>
        <v>11.14490392109135</v>
      </c>
      <c r="I49" s="197">
        <f t="shared" si="22"/>
        <v>12.547903807508042</v>
      </c>
      <c r="J49" s="197">
        <f t="shared" si="22"/>
        <v>10.842261318017608</v>
      </c>
      <c r="K49" s="197">
        <f t="shared" si="22"/>
        <v>11.05030844379084</v>
      </c>
      <c r="L49" s="197">
        <f t="shared" si="22"/>
        <v>14.229143995037491</v>
      </c>
      <c r="M49" s="197">
        <f t="shared" ref="M49:M55" si="23">(M16/$M$24)*100</f>
        <v>16.85318503010344</v>
      </c>
      <c r="N49" s="197">
        <f t="shared" ref="N49:N55" si="24">(N16/$N$24)*100</f>
        <v>17.666777586982374</v>
      </c>
      <c r="O49" s="194">
        <f t="shared" ref="O49:O55" si="25">(O16/$O$24)*100</f>
        <v>15.792891667805861</v>
      </c>
      <c r="P49" s="194">
        <f t="shared" ref="P49:P55" si="26">(P16/$P$24)*100</f>
        <v>13.61564506169309</v>
      </c>
      <c r="Q49" s="195">
        <f t="shared" ref="Q49:Q55" si="27">(Q16/$Q$24)*100</f>
        <v>11.571598209137207</v>
      </c>
      <c r="R49" s="195">
        <f t="shared" ref="R49:R55" si="28">(R16/$R$24)*100</f>
        <v>11.664555535076456</v>
      </c>
      <c r="S49" s="195">
        <f t="shared" ref="S49:S55" si="29">(S16/$S$24)*100</f>
        <v>12.01990099524056</v>
      </c>
      <c r="T49" s="194">
        <f t="shared" ref="T49:T54" si="30">(T16/$T$24)*100</f>
        <v>11.414672894753606</v>
      </c>
      <c r="U49" s="194">
        <f t="shared" si="12"/>
        <v>11.722693744990805</v>
      </c>
      <c r="V49" s="194">
        <f t="shared" si="13"/>
        <v>10.533643140112375</v>
      </c>
      <c r="W49" s="194">
        <f t="shared" si="14"/>
        <v>9.5070519137676666</v>
      </c>
    </row>
    <row r="50" spans="2:23" ht="12">
      <c r="B50" s="181" t="s">
        <v>15</v>
      </c>
      <c r="C50" s="196">
        <f t="shared" ref="C50:L50" si="31">C17/C$24*100</f>
        <v>7.0034951891326855</v>
      </c>
      <c r="D50" s="196">
        <f t="shared" si="31"/>
        <v>5.1951172037957338</v>
      </c>
      <c r="E50" s="197">
        <f t="shared" si="31"/>
        <v>6.6432151146198866</v>
      </c>
      <c r="F50" s="197">
        <f t="shared" si="31"/>
        <v>7.1455118699845999</v>
      </c>
      <c r="G50" s="197">
        <f t="shared" si="31"/>
        <v>5.0533025952687414</v>
      </c>
      <c r="H50" s="197">
        <f t="shared" si="31"/>
        <v>4.9779092581832423</v>
      </c>
      <c r="I50" s="197">
        <f t="shared" si="31"/>
        <v>6.8433399986126133</v>
      </c>
      <c r="J50" s="197">
        <f t="shared" si="31"/>
        <v>8.1757881474581442</v>
      </c>
      <c r="K50" s="197">
        <f t="shared" si="31"/>
        <v>7.9729635835821728</v>
      </c>
      <c r="L50" s="197">
        <f t="shared" si="31"/>
        <v>6.9012164620939718</v>
      </c>
      <c r="M50" s="197">
        <f t="shared" si="23"/>
        <v>6.4113022580273622</v>
      </c>
      <c r="N50" s="197">
        <f t="shared" si="24"/>
        <v>5.8329747639886032</v>
      </c>
      <c r="O50" s="194">
        <f t="shared" si="25"/>
        <v>5.3206188000944055</v>
      </c>
      <c r="P50" s="194">
        <f t="shared" si="26"/>
        <v>6.4613158907166666</v>
      </c>
      <c r="Q50" s="195">
        <f t="shared" si="27"/>
        <v>6.5990757514265779</v>
      </c>
      <c r="R50" s="195">
        <f t="shared" si="28"/>
        <v>7.021145438778853</v>
      </c>
      <c r="S50" s="195">
        <f t="shared" si="29"/>
        <v>7.544565823019882</v>
      </c>
      <c r="T50" s="194">
        <f t="shared" si="30"/>
        <v>7.1094982507846725</v>
      </c>
      <c r="U50" s="194">
        <f>U17/$U$24*100</f>
        <v>8.6725767655263581</v>
      </c>
      <c r="V50" s="194">
        <f t="shared" si="13"/>
        <v>7.8702649532994053</v>
      </c>
      <c r="W50" s="194">
        <f t="shared" si="14"/>
        <v>6.2837879726349781</v>
      </c>
    </row>
    <row r="51" spans="2:23" ht="12">
      <c r="B51" s="181" t="s">
        <v>16</v>
      </c>
      <c r="C51" s="196">
        <f t="shared" ref="C51:I51" si="32">C18/C$24*100</f>
        <v>0</v>
      </c>
      <c r="D51" s="196">
        <f t="shared" si="32"/>
        <v>0</v>
      </c>
      <c r="E51" s="197">
        <f t="shared" si="32"/>
        <v>0</v>
      </c>
      <c r="F51" s="197">
        <f t="shared" si="32"/>
        <v>0</v>
      </c>
      <c r="G51" s="197">
        <f t="shared" si="32"/>
        <v>0</v>
      </c>
      <c r="H51" s="197">
        <f t="shared" si="32"/>
        <v>0</v>
      </c>
      <c r="I51" s="197">
        <f t="shared" si="32"/>
        <v>0</v>
      </c>
      <c r="J51" s="197">
        <f>J18/J$24*100</f>
        <v>1.4999821234423232</v>
      </c>
      <c r="K51" s="197">
        <f>K18/K$24*100</f>
        <v>2.5343379712195682</v>
      </c>
      <c r="L51" s="197">
        <f>L18/L$24*100</f>
        <v>2.4616323758618335</v>
      </c>
      <c r="M51" s="197">
        <f t="shared" si="23"/>
        <v>2.5139128713268244</v>
      </c>
      <c r="N51" s="197">
        <f t="shared" si="24"/>
        <v>2.205286387425339</v>
      </c>
      <c r="O51" s="194">
        <f t="shared" si="25"/>
        <v>2.1115355650770691</v>
      </c>
      <c r="P51" s="194">
        <f t="shared" si="26"/>
        <v>3.3002216388146746</v>
      </c>
      <c r="Q51" s="195">
        <f t="shared" si="27"/>
        <v>3.0171476009035114</v>
      </c>
      <c r="R51" s="195">
        <f t="shared" si="28"/>
        <v>3.4624059661147082</v>
      </c>
      <c r="S51" s="195">
        <f t="shared" si="29"/>
        <v>2.829020842312497</v>
      </c>
      <c r="T51" s="194">
        <f t="shared" si="30"/>
        <v>3.7470694802971001</v>
      </c>
      <c r="U51" s="194">
        <f t="shared" si="12"/>
        <v>3.3656017586139759</v>
      </c>
      <c r="V51" s="194">
        <f t="shared" si="13"/>
        <v>3.4039255631439462</v>
      </c>
      <c r="W51" s="194">
        <f t="shared" si="14"/>
        <v>3.5146721084163208</v>
      </c>
    </row>
    <row r="52" spans="2:23" ht="12">
      <c r="B52" s="181" t="s">
        <v>17</v>
      </c>
      <c r="C52" s="196">
        <f t="shared" ref="C52:L52" si="33">C19/C$24*100</f>
        <v>8.3709523696553774</v>
      </c>
      <c r="D52" s="196">
        <f t="shared" si="33"/>
        <v>8.7434401292873076</v>
      </c>
      <c r="E52" s="197">
        <f t="shared" si="33"/>
        <v>10.650198811413228</v>
      </c>
      <c r="F52" s="197">
        <f t="shared" si="33"/>
        <v>8.9252182128120392</v>
      </c>
      <c r="G52" s="197">
        <f t="shared" si="33"/>
        <v>8.1964575141185083</v>
      </c>
      <c r="H52" s="197">
        <f t="shared" si="33"/>
        <v>8.5601952222301119</v>
      </c>
      <c r="I52" s="197">
        <f t="shared" si="33"/>
        <v>9.1748582961148983</v>
      </c>
      <c r="J52" s="197">
        <f t="shared" si="33"/>
        <v>7.4750179889917749</v>
      </c>
      <c r="K52" s="197">
        <f t="shared" si="33"/>
        <v>7.7739846231446004</v>
      </c>
      <c r="L52" s="197">
        <f t="shared" si="33"/>
        <v>7.7940429873452048</v>
      </c>
      <c r="M52" s="197">
        <f t="shared" si="23"/>
        <v>6.3439524230290267</v>
      </c>
      <c r="N52" s="197">
        <f t="shared" si="24"/>
        <v>6.5387494407146143</v>
      </c>
      <c r="O52" s="194">
        <f t="shared" si="25"/>
        <v>6.2795201618548777</v>
      </c>
      <c r="P52" s="194">
        <f t="shared" si="26"/>
        <v>7.5894119183261317</v>
      </c>
      <c r="Q52" s="195">
        <f t="shared" si="27"/>
        <v>6.4588024895457838</v>
      </c>
      <c r="R52" s="195">
        <f t="shared" si="28"/>
        <v>6.6243989774482719</v>
      </c>
      <c r="S52" s="195">
        <f t="shared" si="29"/>
        <v>7.2722607436438089</v>
      </c>
      <c r="T52" s="194">
        <f t="shared" si="30"/>
        <v>7.2206739007827299</v>
      </c>
      <c r="U52" s="194">
        <f t="shared" si="12"/>
        <v>8.7205445929372178</v>
      </c>
      <c r="V52" s="194">
        <f t="shared" si="13"/>
        <v>7.538703201259553</v>
      </c>
      <c r="W52" s="194">
        <f t="shared" si="14"/>
        <v>7.8783213222240462</v>
      </c>
    </row>
    <row r="53" spans="2:23" ht="12">
      <c r="B53" s="181" t="s">
        <v>84</v>
      </c>
      <c r="C53" s="196">
        <f t="shared" ref="C53:L53" si="34">C20/C$24*100</f>
        <v>2.2463680013763732</v>
      </c>
      <c r="D53" s="196">
        <f t="shared" si="34"/>
        <v>1.9549558614840103</v>
      </c>
      <c r="E53" s="197">
        <f t="shared" si="34"/>
        <v>2.3154863385415592</v>
      </c>
      <c r="F53" s="197">
        <f t="shared" si="34"/>
        <v>2.1950294610511727</v>
      </c>
      <c r="G53" s="197">
        <f t="shared" si="34"/>
        <v>1.795588556762628</v>
      </c>
      <c r="H53" s="197">
        <f t="shared" si="34"/>
        <v>1.8377962189379864</v>
      </c>
      <c r="I53" s="197">
        <f t="shared" si="34"/>
        <v>1.7452163881773151</v>
      </c>
      <c r="J53" s="197">
        <f t="shared" si="34"/>
        <v>1.8950672865934195</v>
      </c>
      <c r="K53" s="197">
        <f t="shared" si="34"/>
        <v>2.4503571805520883</v>
      </c>
      <c r="L53" s="197">
        <f t="shared" si="34"/>
        <v>1.4663725573572988</v>
      </c>
      <c r="M53" s="197">
        <f t="shared" si="23"/>
        <v>1.7089666337931804</v>
      </c>
      <c r="N53" s="197">
        <f t="shared" si="24"/>
        <v>1.8964303198140711</v>
      </c>
      <c r="O53" s="194">
        <f t="shared" si="25"/>
        <v>2.0003296485011655</v>
      </c>
      <c r="P53" s="194">
        <f t="shared" si="26"/>
        <v>2.1288365338651722</v>
      </c>
      <c r="Q53" s="195">
        <f t="shared" si="27"/>
        <v>2.9295114019573463</v>
      </c>
      <c r="R53" s="195">
        <f t="shared" si="28"/>
        <v>2.679958342213852</v>
      </c>
      <c r="S53" s="195">
        <f t="shared" si="29"/>
        <v>2.677471295356844</v>
      </c>
      <c r="T53" s="194">
        <f t="shared" si="30"/>
        <v>2.0629934155159204</v>
      </c>
      <c r="U53" s="194">
        <f t="shared" si="12"/>
        <v>2.3625693581545248</v>
      </c>
      <c r="V53" s="194">
        <f>V20/$V$24*100</f>
        <v>2.357142445472133</v>
      </c>
      <c r="W53" s="194">
        <f t="shared" si="14"/>
        <v>2.0214336174369576</v>
      </c>
    </row>
    <row r="54" spans="2:23" ht="12">
      <c r="B54" s="181" t="s">
        <v>19</v>
      </c>
      <c r="C54" s="196">
        <f t="shared" ref="C54:L54" si="35">C21/C$24*100</f>
        <v>3.0408077763361185</v>
      </c>
      <c r="D54" s="196">
        <f t="shared" si="35"/>
        <v>2.3251533377390032</v>
      </c>
      <c r="E54" s="197">
        <f t="shared" si="35"/>
        <v>1.7307254286697917</v>
      </c>
      <c r="F54" s="197">
        <f t="shared" si="35"/>
        <v>2.0186103029658971</v>
      </c>
      <c r="G54" s="197">
        <f t="shared" si="35"/>
        <v>2.0392035677343592</v>
      </c>
      <c r="H54" s="197">
        <f t="shared" si="35"/>
        <v>1.7657863593376597</v>
      </c>
      <c r="I54" s="197">
        <f t="shared" si="35"/>
        <v>1.9090857677465667</v>
      </c>
      <c r="J54" s="197">
        <f t="shared" si="35"/>
        <v>1.8996098097167025</v>
      </c>
      <c r="K54" s="197">
        <f t="shared" si="35"/>
        <v>1.8146088264047837</v>
      </c>
      <c r="L54" s="197">
        <f t="shared" si="35"/>
        <v>2.2961908691457471</v>
      </c>
      <c r="M54" s="197">
        <f t="shared" si="23"/>
        <v>1.4188771899256709</v>
      </c>
      <c r="N54" s="197">
        <f t="shared" si="24"/>
        <v>1.6439383819678193</v>
      </c>
      <c r="O54" s="194">
        <f t="shared" si="25"/>
        <v>2.0610812699185539</v>
      </c>
      <c r="P54" s="194">
        <f t="shared" si="26"/>
        <v>1.9328221054593562</v>
      </c>
      <c r="Q54" s="195">
        <f t="shared" si="27"/>
        <v>1.9232840742833688</v>
      </c>
      <c r="R54" s="195">
        <f t="shared" si="28"/>
        <v>1.9563573182418796</v>
      </c>
      <c r="S54" s="195">
        <f t="shared" si="29"/>
        <v>1.7161127690240834</v>
      </c>
      <c r="T54" s="194">
        <f t="shared" si="30"/>
        <v>1.7526307547450726</v>
      </c>
      <c r="U54" s="194">
        <f t="shared" si="12"/>
        <v>1.8622023215361272</v>
      </c>
      <c r="V54" s="194">
        <f t="shared" si="13"/>
        <v>1.5523347386893716</v>
      </c>
      <c r="W54" s="194">
        <f t="shared" si="14"/>
        <v>2.216549549877187</v>
      </c>
    </row>
    <row r="55" spans="2:23" ht="12">
      <c r="B55" s="181" t="s">
        <v>20</v>
      </c>
      <c r="C55" s="196">
        <f t="shared" ref="C55:L55" si="36">C22/C$24*100</f>
        <v>10.117628249625085</v>
      </c>
      <c r="D55" s="196">
        <f t="shared" si="36"/>
        <v>13.280834755057299</v>
      </c>
      <c r="E55" s="197">
        <f t="shared" si="36"/>
        <v>18.213439399808998</v>
      </c>
      <c r="F55" s="197">
        <f t="shared" si="36"/>
        <v>8.9490626865856839</v>
      </c>
      <c r="G55" s="197">
        <f t="shared" si="36"/>
        <v>11.660150583926534</v>
      </c>
      <c r="H55" s="197">
        <f t="shared" si="36"/>
        <v>12.850407586374853</v>
      </c>
      <c r="I55" s="197">
        <f t="shared" si="36"/>
        <v>9.8814413977914679</v>
      </c>
      <c r="J55" s="197">
        <f t="shared" si="36"/>
        <v>5.5395409397740423</v>
      </c>
      <c r="K55" s="197">
        <f t="shared" si="36"/>
        <v>6.3073890128071604</v>
      </c>
      <c r="L55" s="197">
        <f t="shared" si="36"/>
        <v>6.531280434555967</v>
      </c>
      <c r="M55" s="197">
        <f t="shared" si="23"/>
        <v>6.7136583039092077</v>
      </c>
      <c r="N55" s="197">
        <f t="shared" si="24"/>
        <v>7.2096119001913168</v>
      </c>
      <c r="O55" s="194">
        <f t="shared" si="25"/>
        <v>12.578669353605642</v>
      </c>
      <c r="P55" s="194">
        <f t="shared" si="26"/>
        <v>13.12068593606735</v>
      </c>
      <c r="Q55" s="195">
        <f t="shared" si="27"/>
        <v>16.468450029422758</v>
      </c>
      <c r="R55" s="195">
        <f t="shared" si="28"/>
        <v>10.87188029159304</v>
      </c>
      <c r="S55" s="195">
        <f t="shared" si="29"/>
        <v>10.219299394025102</v>
      </c>
      <c r="T55" s="194">
        <f>(T22/$T$24)*100</f>
        <v>9.5564896539604351</v>
      </c>
      <c r="U55" s="194">
        <f>U22/$U$24*100</f>
        <v>6.7428127264639164</v>
      </c>
      <c r="V55" s="194">
        <f t="shared" si="13"/>
        <v>8.9751454469904459</v>
      </c>
      <c r="W55" s="194">
        <f t="shared" si="14"/>
        <v>10.538531178708126</v>
      </c>
    </row>
    <row r="56" spans="2:23" thickBot="1">
      <c r="B56" s="33"/>
      <c r="C56" s="162"/>
      <c r="D56" s="162"/>
      <c r="E56" s="163"/>
      <c r="F56" s="163"/>
      <c r="G56" s="163"/>
      <c r="H56" s="163"/>
      <c r="I56" s="163"/>
      <c r="J56" s="163"/>
      <c r="K56" s="163"/>
      <c r="L56" s="163"/>
      <c r="M56" s="163"/>
      <c r="N56" s="163"/>
      <c r="O56" s="163"/>
      <c r="P56" s="164"/>
      <c r="Q56" s="165"/>
      <c r="R56" s="165"/>
      <c r="S56" s="165"/>
      <c r="T56" s="164"/>
    </row>
    <row r="57" spans="2:23" thickTop="1">
      <c r="B57" s="170" t="s">
        <v>21</v>
      </c>
      <c r="C57" s="478">
        <f>SUM(C39:C56)</f>
        <v>100</v>
      </c>
      <c r="D57" s="478">
        <f t="shared" ref="D57:I57" si="37">SUM(D39:D56)</f>
        <v>100</v>
      </c>
      <c r="E57" s="478">
        <f t="shared" si="37"/>
        <v>100</v>
      </c>
      <c r="F57" s="478">
        <f t="shared" si="37"/>
        <v>100</v>
      </c>
      <c r="G57" s="478">
        <f t="shared" si="37"/>
        <v>100</v>
      </c>
      <c r="H57" s="478">
        <f t="shared" si="37"/>
        <v>99.999999999999986</v>
      </c>
      <c r="I57" s="478">
        <f t="shared" si="37"/>
        <v>99.999999999999986</v>
      </c>
      <c r="J57" s="478">
        <f t="shared" ref="J57:U57" si="38">SUM(J39:J55)</f>
        <v>100.00000000000001</v>
      </c>
      <c r="K57" s="478">
        <f t="shared" si="38"/>
        <v>100</v>
      </c>
      <c r="L57" s="478">
        <f t="shared" si="38"/>
        <v>100.00000000000001</v>
      </c>
      <c r="M57" s="478">
        <f t="shared" si="38"/>
        <v>99.999999999999986</v>
      </c>
      <c r="N57" s="478">
        <f t="shared" si="38"/>
        <v>99.999999999999986</v>
      </c>
      <c r="O57" s="478">
        <f t="shared" si="38"/>
        <v>100</v>
      </c>
      <c r="P57" s="478">
        <f t="shared" si="38"/>
        <v>99.999999999999986</v>
      </c>
      <c r="Q57" s="478">
        <f t="shared" si="38"/>
        <v>100</v>
      </c>
      <c r="R57" s="478">
        <f t="shared" si="38"/>
        <v>99.999999999999986</v>
      </c>
      <c r="S57" s="478">
        <f t="shared" si="38"/>
        <v>100.00000000000001</v>
      </c>
      <c r="T57" s="478">
        <f t="shared" si="38"/>
        <v>99.999999999999986</v>
      </c>
      <c r="U57" s="478">
        <f t="shared" si="38"/>
        <v>99.999999999999986</v>
      </c>
      <c r="V57" s="478">
        <f>SUM(V39:V55)</f>
        <v>100</v>
      </c>
      <c r="W57" s="479">
        <f>SUM(W39:W55)</f>
        <v>100.00000000000001</v>
      </c>
    </row>
    <row r="58" spans="2:23">
      <c r="B58" s="210" t="s">
        <v>831</v>
      </c>
      <c r="C58" s="9"/>
      <c r="D58" s="41"/>
      <c r="E58" s="41"/>
    </row>
    <row r="59" spans="2:23">
      <c r="B59" s="19"/>
      <c r="C59" s="9"/>
      <c r="D59" s="41"/>
      <c r="E59" s="41"/>
    </row>
    <row r="60" spans="2:23">
      <c r="B60" s="19"/>
      <c r="C60" s="9"/>
      <c r="D60" s="41"/>
      <c r="E60" s="41"/>
    </row>
    <row r="61" spans="2:23">
      <c r="B61" s="20"/>
      <c r="C61" s="10"/>
      <c r="D61" s="41"/>
      <c r="E61" s="41"/>
    </row>
    <row r="62" spans="2:23">
      <c r="J62" s="40"/>
    </row>
    <row r="63" spans="2:23">
      <c r="B63" s="212" t="s">
        <v>43</v>
      </c>
      <c r="C63" s="15"/>
      <c r="J63" s="40"/>
    </row>
    <row r="64" spans="2:23">
      <c r="B64" s="166" t="s">
        <v>44</v>
      </c>
      <c r="C64" s="166"/>
      <c r="D64" s="167"/>
      <c r="E64" s="167"/>
      <c r="J64" s="40"/>
      <c r="O64"/>
    </row>
    <row r="65" spans="2:23">
      <c r="B65" s="211" t="s">
        <v>237</v>
      </c>
      <c r="C65" s="15"/>
      <c r="J65" s="40"/>
      <c r="N65" s="106"/>
      <c r="O65" s="108" t="s">
        <v>185</v>
      </c>
    </row>
    <row r="66" spans="2:23">
      <c r="J66" s="40"/>
      <c r="O66"/>
    </row>
    <row r="67" spans="2:23" ht="12">
      <c r="B67" s="149" t="s">
        <v>3</v>
      </c>
      <c r="C67" s="150">
        <v>2001</v>
      </c>
      <c r="D67" s="150">
        <v>2002</v>
      </c>
      <c r="E67" s="151">
        <v>2003</v>
      </c>
      <c r="F67" s="151">
        <v>2004</v>
      </c>
      <c r="G67" s="151">
        <v>2005</v>
      </c>
      <c r="H67" s="151">
        <v>2006</v>
      </c>
      <c r="I67" s="151">
        <v>2007</v>
      </c>
      <c r="J67" s="151">
        <v>2008</v>
      </c>
      <c r="K67" s="151">
        <v>2009</v>
      </c>
      <c r="L67" s="151">
        <v>2010</v>
      </c>
      <c r="M67" s="151">
        <v>2011</v>
      </c>
      <c r="N67" s="151">
        <v>2012</v>
      </c>
      <c r="O67" s="151">
        <v>2013</v>
      </c>
      <c r="P67" s="151">
        <v>2014</v>
      </c>
      <c r="Q67" s="151">
        <v>2015</v>
      </c>
      <c r="R67" s="151">
        <v>2016</v>
      </c>
      <c r="S67" s="151">
        <v>2017</v>
      </c>
      <c r="T67" s="151">
        <v>2018</v>
      </c>
      <c r="U67" s="151">
        <v>2019</v>
      </c>
      <c r="V67" s="151">
        <v>2020</v>
      </c>
      <c r="W67" s="152">
        <v>2021</v>
      </c>
    </row>
    <row r="68" spans="2:23" ht="12">
      <c r="B68" s="179" t="s">
        <v>4</v>
      </c>
      <c r="C68" s="185" t="s">
        <v>5</v>
      </c>
      <c r="D68" s="185" t="s">
        <v>5</v>
      </c>
      <c r="E68" s="185" t="s">
        <v>5</v>
      </c>
      <c r="F68" s="185" t="s">
        <v>5</v>
      </c>
      <c r="G68" s="185" t="s">
        <v>5</v>
      </c>
      <c r="H68" s="185" t="s">
        <v>5</v>
      </c>
      <c r="I68" s="185" t="s">
        <v>5</v>
      </c>
      <c r="J68" s="186">
        <f>(J6/'Población e ICE'!K5)*1000</f>
        <v>65091.466415646093</v>
      </c>
      <c r="K68" s="186">
        <f>(K6/'Población e ICE'!L5)*1000</f>
        <v>131499.27658832457</v>
      </c>
      <c r="L68" s="186">
        <f>(L6/'Población e ICE'!M5)*1000</f>
        <v>148285.30073231479</v>
      </c>
      <c r="M68" s="186">
        <f>(M6/'Población e ICE'!N5)*1000</f>
        <v>247333.4222800415</v>
      </c>
      <c r="N68" s="186">
        <f>(N6/'Población e ICE'!O5)*1000</f>
        <v>227677.10058865359</v>
      </c>
      <c r="O68" s="186">
        <f>(O6/'Población e ICE'!P5)*1000</f>
        <v>242384.93586934786</v>
      </c>
      <c r="P68" s="187">
        <f>(P6/'Población e ICE'!Q5)*1000</f>
        <v>355304.15420118335</v>
      </c>
      <c r="Q68" s="188">
        <f>(Q6/'Población e ICE'!R5)*1000</f>
        <v>428868.0668741829</v>
      </c>
      <c r="R68" s="188">
        <f>(R6/'Población e ICE'!S5)*1000</f>
        <v>630726.79156299972</v>
      </c>
      <c r="S68" s="188">
        <f>(S6/'Población e ICE'!T5)*1000</f>
        <v>584191.30825199711</v>
      </c>
      <c r="T68" s="187">
        <f>(T6/'Población e ICE'!U5)*1000</f>
        <v>390387.15460870357</v>
      </c>
      <c r="U68" s="187">
        <f>(U6/'Población e ICE'!V5)*1000</f>
        <v>524912.3581421331</v>
      </c>
      <c r="V68" s="187">
        <f>(V6/'Población e ICE'!W5)*1000</f>
        <v>617392.34290587448</v>
      </c>
      <c r="W68" s="187">
        <f>(W6/'Población e ICE'!X5)*1000</f>
        <v>794133.96001644619</v>
      </c>
    </row>
    <row r="69" spans="2:23" ht="12">
      <c r="B69" s="181" t="s">
        <v>6</v>
      </c>
      <c r="C69" s="189">
        <f>(C7/'Población e ICE'!D6)*1000</f>
        <v>51610.734496315825</v>
      </c>
      <c r="D69" s="189">
        <f>(D7/'Población e ICE'!E6)*1000</f>
        <v>70064.148918587875</v>
      </c>
      <c r="E69" s="190">
        <f>(E7/'Población e ICE'!F6)*1000</f>
        <v>51636.522370475293</v>
      </c>
      <c r="F69" s="190">
        <f>(F7/'Población e ICE'!G6)*1000</f>
        <v>50629.394977918426</v>
      </c>
      <c r="G69" s="190">
        <f>(G7/'Población e ICE'!H6)*1000</f>
        <v>60448.624405773407</v>
      </c>
      <c r="H69" s="190">
        <f>(H7/'Población e ICE'!I6)*1000</f>
        <v>101482.38425098981</v>
      </c>
      <c r="I69" s="190">
        <f>(I7/'Población e ICE'!J6)*1000</f>
        <v>111337.45441404919</v>
      </c>
      <c r="J69" s="190">
        <f>(J7/'Población e ICE'!K6)*1000</f>
        <v>119121.37175030391</v>
      </c>
      <c r="K69" s="190">
        <f>(K7/'Población e ICE'!L6)*1000</f>
        <v>164202.06551691785</v>
      </c>
      <c r="L69" s="190">
        <f>(L7/'Población e ICE'!M6)*1000</f>
        <v>150638.77255483187</v>
      </c>
      <c r="M69" s="190">
        <f>(M7/'Población e ICE'!N6)*1000</f>
        <v>193560.5985296022</v>
      </c>
      <c r="N69" s="190">
        <f>(N7/'Población e ICE'!O6)*1000</f>
        <v>155302.98394814617</v>
      </c>
      <c r="O69" s="190">
        <f>(O7/'Población e ICE'!P6)*1000</f>
        <v>198171.69465214823</v>
      </c>
      <c r="P69" s="191">
        <f>(P7/'Población e ICE'!Q6)*1000</f>
        <v>221371.58573428699</v>
      </c>
      <c r="Q69" s="192">
        <f>(Q7/'Población e ICE'!R6)*1000</f>
        <v>367806.5744830505</v>
      </c>
      <c r="R69" s="192">
        <f>(R7/'Población e ICE'!S6)*1000</f>
        <v>384043.4950815856</v>
      </c>
      <c r="S69" s="192">
        <f>(S7/'Población e ICE'!T6)*1000</f>
        <v>351753.57284240739</v>
      </c>
      <c r="T69" s="191">
        <f>(T7/'Población e ICE'!U6)*1000</f>
        <v>275797.92083732464</v>
      </c>
      <c r="U69" s="187">
        <f>(U7/'Población e ICE'!V6)*1000</f>
        <v>339798.59797346743</v>
      </c>
      <c r="V69" s="187">
        <f>(V7/'Población e ICE'!W6)*1000</f>
        <v>289119.8228571504</v>
      </c>
      <c r="W69" s="187">
        <f>(W7/'Población e ICE'!X6)*1000</f>
        <v>381363.22105760989</v>
      </c>
    </row>
    <row r="70" spans="2:23" ht="12">
      <c r="B70" s="181" t="s">
        <v>7</v>
      </c>
      <c r="C70" s="189">
        <f>(C8/'Población e ICE'!D7)*1000</f>
        <v>36200.68906619247</v>
      </c>
      <c r="D70" s="189">
        <f>(D8/'Población e ICE'!E7)*1000</f>
        <v>33653.626817784905</v>
      </c>
      <c r="E70" s="190">
        <f>(E8/'Población e ICE'!F7)*1000</f>
        <v>30478.40288601986</v>
      </c>
      <c r="F70" s="190">
        <f>(F8/'Población e ICE'!G7)*1000</f>
        <v>53088.256500165269</v>
      </c>
      <c r="G70" s="190">
        <f>(G8/'Población e ICE'!H7)*1000</f>
        <v>49051.851371605306</v>
      </c>
      <c r="H70" s="190">
        <f>(H8/'Población e ICE'!I7)*1000</f>
        <v>54617.385284251992</v>
      </c>
      <c r="I70" s="190">
        <f>(I8/'Población e ICE'!J7)*1000</f>
        <v>63024.119271858435</v>
      </c>
      <c r="J70" s="190">
        <f>(J8/'Población e ICE'!K7)*1000</f>
        <v>124970.88340747323</v>
      </c>
      <c r="K70" s="190">
        <f>(K8/'Población e ICE'!L7)*1000</f>
        <v>157347.49191376122</v>
      </c>
      <c r="L70" s="190">
        <f>(L8/'Población e ICE'!M7)*1000</f>
        <v>126407.21390070971</v>
      </c>
      <c r="M70" s="190">
        <f>(M8/'Población e ICE'!N7)*1000</f>
        <v>138093.47293650612</v>
      </c>
      <c r="N70" s="190">
        <f>(N8/'Población e ICE'!O7)*1000</f>
        <v>176608.92781814691</v>
      </c>
      <c r="O70" s="190">
        <f>(O8/'Población e ICE'!P7)*1000</f>
        <v>158928.87888219403</v>
      </c>
      <c r="P70" s="191">
        <f>(P8/'Población e ICE'!Q7)*1000</f>
        <v>128809.32210764808</v>
      </c>
      <c r="Q70" s="192">
        <f>(Q8/'Población e ICE'!R7)*1000</f>
        <v>157062.26246823731</v>
      </c>
      <c r="R70" s="192">
        <f>(R8/'Población e ICE'!S7)*1000</f>
        <v>214032.92290615983</v>
      </c>
      <c r="S70" s="192">
        <f>(S8/'Población e ICE'!T7)*1000</f>
        <v>178248.31140128011</v>
      </c>
      <c r="T70" s="191">
        <f>(T8/'Población e ICE'!U7)*1000</f>
        <v>131012.00027750991</v>
      </c>
      <c r="U70" s="187">
        <f>(U8/'Población e ICE'!V7)*1000</f>
        <v>228753.49887295591</v>
      </c>
      <c r="V70" s="187">
        <f>(V8/'Población e ICE'!W7)*1000</f>
        <v>234279.0082951028</v>
      </c>
      <c r="W70" s="187">
        <f>(W8/'Población e ICE'!X7)*1000</f>
        <v>281483.30651826091</v>
      </c>
    </row>
    <row r="71" spans="2:23" ht="12">
      <c r="B71" s="181" t="s">
        <v>8</v>
      </c>
      <c r="C71" s="189">
        <f>(C9/'Población e ICE'!D8)*1000</f>
        <v>56513.058698362947</v>
      </c>
      <c r="D71" s="189">
        <f>(D9/'Población e ICE'!E8)*1000</f>
        <v>50869.856473833373</v>
      </c>
      <c r="E71" s="190">
        <f>(E9/'Población e ICE'!F8)*1000</f>
        <v>57125.487724353203</v>
      </c>
      <c r="F71" s="190">
        <f>(F9/'Población e ICE'!G8)*1000</f>
        <v>81203.268413637226</v>
      </c>
      <c r="G71" s="190">
        <f>(G9/'Población e ICE'!H8)*1000</f>
        <v>76822.498286876362</v>
      </c>
      <c r="H71" s="190">
        <f>(H9/'Población e ICE'!I8)*1000</f>
        <v>61710.282999591334</v>
      </c>
      <c r="I71" s="190">
        <f>(I9/'Población e ICE'!J8)*1000</f>
        <v>87868.48131533133</v>
      </c>
      <c r="J71" s="190">
        <f>(J9/'Población e ICE'!K8)*1000</f>
        <v>117801.07596067917</v>
      </c>
      <c r="K71" s="190">
        <f>(K9/'Población e ICE'!L8)*1000</f>
        <v>198537.26893683537</v>
      </c>
      <c r="L71" s="190">
        <f>(L9/'Población e ICE'!M8)*1000</f>
        <v>142590.53382774786</v>
      </c>
      <c r="M71" s="190">
        <f>(M9/'Población e ICE'!N8)*1000</f>
        <v>183714.26594905436</v>
      </c>
      <c r="N71" s="190">
        <f>(N9/'Población e ICE'!O8)*1000</f>
        <v>174530.81889148834</v>
      </c>
      <c r="O71" s="190">
        <f>(O9/'Población e ICE'!P8)*1000</f>
        <v>221865.28251597338</v>
      </c>
      <c r="P71" s="191">
        <f>(P9/'Población e ICE'!Q8)*1000</f>
        <v>249617.53615833633</v>
      </c>
      <c r="Q71" s="192">
        <f>(Q9/'Población e ICE'!R8)*1000</f>
        <v>391512.62588439172</v>
      </c>
      <c r="R71" s="192">
        <f>(R9/'Población e ICE'!S8)*1000</f>
        <v>538508.45824714901</v>
      </c>
      <c r="S71" s="192">
        <f>(S9/'Población e ICE'!T8)*1000</f>
        <v>379721.59256353014</v>
      </c>
      <c r="T71" s="191">
        <f>(T9/'Población e ICE'!U8)*1000</f>
        <v>428816.41269836115</v>
      </c>
      <c r="U71" s="187">
        <f>(U9/'Población e ICE'!V8)*1000</f>
        <v>323881.70673322474</v>
      </c>
      <c r="V71" s="187">
        <f>(V9/'Población e ICE'!W8)*1000</f>
        <v>324237.5542231077</v>
      </c>
      <c r="W71" s="187">
        <f>(W9/'Población e ICE'!X8)*1000</f>
        <v>444286.19964513142</v>
      </c>
    </row>
    <row r="72" spans="2:23" ht="12">
      <c r="B72" s="181" t="s">
        <v>9</v>
      </c>
      <c r="C72" s="189">
        <f>(C10/'Población e ICE'!D9)*1000</f>
        <v>52520.001087319768</v>
      </c>
      <c r="D72" s="189">
        <f>(D10/'Población e ICE'!E9)*1000</f>
        <v>71996.652288265977</v>
      </c>
      <c r="E72" s="190">
        <f>(E10/'Población e ICE'!F9)*1000</f>
        <v>51928.258171416557</v>
      </c>
      <c r="F72" s="190">
        <f>(F10/'Población e ICE'!G9)*1000</f>
        <v>60917.035331473373</v>
      </c>
      <c r="G72" s="190">
        <f>(G10/'Población e ICE'!H9)*1000</f>
        <v>71917.563544418139</v>
      </c>
      <c r="H72" s="190">
        <f>(H10/'Población e ICE'!I9)*1000</f>
        <v>61885.278405851386</v>
      </c>
      <c r="I72" s="190">
        <f>(I10/'Población e ICE'!J9)*1000</f>
        <v>63509.384570890405</v>
      </c>
      <c r="J72" s="190">
        <f>(J10/'Población e ICE'!K9)*1000</f>
        <v>102429.05582095221</v>
      </c>
      <c r="K72" s="190">
        <f>(K10/'Población e ICE'!L9)*1000</f>
        <v>132495.37317939353</v>
      </c>
      <c r="L72" s="190">
        <f>(L10/'Población e ICE'!M9)*1000</f>
        <v>137732.21919497987</v>
      </c>
      <c r="M72" s="190">
        <f>(M10/'Población e ICE'!N9)*1000</f>
        <v>146126.31946274362</v>
      </c>
      <c r="N72" s="190">
        <f>(N10/'Población e ICE'!O9)*1000</f>
        <v>126377.75163590047</v>
      </c>
      <c r="O72" s="190">
        <f>(O10/'Población e ICE'!P9)*1000</f>
        <v>134294.51920794157</v>
      </c>
      <c r="P72" s="191">
        <f>(P10/'Población e ICE'!Q9)*1000</f>
        <v>176074.8866900561</v>
      </c>
      <c r="Q72" s="192">
        <f>(Q10/'Población e ICE'!R9)*1000</f>
        <v>221928.82040315747</v>
      </c>
      <c r="R72" s="192">
        <f>(R10/'Población e ICE'!S9)*1000</f>
        <v>275941.48633249191</v>
      </c>
      <c r="S72" s="192">
        <f>(S10/'Población e ICE'!T9)*1000</f>
        <v>282090.4948294494</v>
      </c>
      <c r="T72" s="191">
        <f>(T10/'Población e ICE'!U9)*1000</f>
        <v>295941.60772187763</v>
      </c>
      <c r="U72" s="187">
        <f>(U10/'Población e ICE'!V9)*1000</f>
        <v>235644.35906737766</v>
      </c>
      <c r="V72" s="187">
        <f>(V10/'Población e ICE'!W9)*1000</f>
        <v>230159.57439456717</v>
      </c>
      <c r="W72" s="187">
        <f>(W10/'Población e ICE'!X9)*1000</f>
        <v>298733.10344083502</v>
      </c>
    </row>
    <row r="73" spans="2:23" ht="12">
      <c r="B73" s="181" t="s">
        <v>10</v>
      </c>
      <c r="C73" s="189">
        <f>(C11/'Población e ICE'!D10)*1000</f>
        <v>34411.130553254305</v>
      </c>
      <c r="D73" s="189">
        <f>(D11/'Población e ICE'!E10)*1000</f>
        <v>36248.74322782916</v>
      </c>
      <c r="E73" s="190">
        <f>(E11/'Población e ICE'!F10)*1000</f>
        <v>32961.020523852079</v>
      </c>
      <c r="F73" s="190">
        <f>(F11/'Población e ICE'!G10)*1000</f>
        <v>42868.241082711917</v>
      </c>
      <c r="G73" s="190">
        <f>(G11/'Población e ICE'!H10)*1000</f>
        <v>53678.079355701055</v>
      </c>
      <c r="H73" s="190">
        <f>(H11/'Población e ICE'!I10)*1000</f>
        <v>50496.353840100754</v>
      </c>
      <c r="I73" s="190">
        <f>(I11/'Población e ICE'!J10)*1000</f>
        <v>64381.7775545119</v>
      </c>
      <c r="J73" s="190">
        <f>(J11/'Población e ICE'!K10)*1000</f>
        <v>120211.98913305796</v>
      </c>
      <c r="K73" s="190">
        <f>(K11/'Población e ICE'!L10)*1000</f>
        <v>91040.990199808541</v>
      </c>
      <c r="L73" s="190">
        <f>(L11/'Población e ICE'!M10)*1000</f>
        <v>128856.83383747379</v>
      </c>
      <c r="M73" s="190">
        <f>(M11/'Población e ICE'!N10)*1000</f>
        <v>143321.40607101494</v>
      </c>
      <c r="N73" s="190">
        <f>(N11/'Población e ICE'!O10)*1000</f>
        <v>120327.95660397102</v>
      </c>
      <c r="O73" s="190">
        <f>(O11/'Población e ICE'!P10)*1000</f>
        <v>130810.88499508522</v>
      </c>
      <c r="P73" s="191">
        <f>(P11/'Población e ICE'!Q10)*1000</f>
        <v>126352.09873859116</v>
      </c>
      <c r="Q73" s="192">
        <f>(Q11/'Población e ICE'!R10)*1000</f>
        <v>147825.65182431616</v>
      </c>
      <c r="R73" s="192">
        <f>(R11/'Población e ICE'!S10)*1000</f>
        <v>171685.46783082074</v>
      </c>
      <c r="S73" s="192">
        <f>(S11/'Población e ICE'!T10)*1000</f>
        <v>169137.05181850187</v>
      </c>
      <c r="T73" s="191">
        <f>(T11/'Población e ICE'!U10)*1000</f>
        <v>195649.27547588575</v>
      </c>
      <c r="U73" s="187">
        <f>(U11/'Población e ICE'!V10)*1000</f>
        <v>225001.50680950988</v>
      </c>
      <c r="V73" s="187">
        <f>(V11/'Población e ICE'!W10)*1000</f>
        <v>263075.38035527529</v>
      </c>
      <c r="W73" s="187">
        <f>(W11/'Población e ICE'!X10)*1000</f>
        <v>261891.06365096421</v>
      </c>
    </row>
    <row r="74" spans="2:23" ht="12">
      <c r="B74" s="181" t="s">
        <v>11</v>
      </c>
      <c r="C74" s="189">
        <f>(C12/'Población e ICE'!D11)*1000</f>
        <v>19383.706231444503</v>
      </c>
      <c r="D74" s="189">
        <f>(D12/'Población e ICE'!E11)*1000</f>
        <v>17442.26817644565</v>
      </c>
      <c r="E74" s="190">
        <f>(E12/'Población e ICE'!F11)*1000</f>
        <v>21289.241865848413</v>
      </c>
      <c r="F74" s="190">
        <f>(F12/'Población e ICE'!G11)*1000</f>
        <v>30487.923307872483</v>
      </c>
      <c r="G74" s="190">
        <f>(G12/'Población e ICE'!H11)*1000</f>
        <v>39506.458234421298</v>
      </c>
      <c r="H74" s="190">
        <f>(H12/'Población e ICE'!I11)*1000</f>
        <v>47413.425409892967</v>
      </c>
      <c r="I74" s="190">
        <f>(I12/'Población e ICE'!J11)*1000</f>
        <v>65127.856349061833</v>
      </c>
      <c r="J74" s="190">
        <f>(J12/'Población e ICE'!K11)*1000</f>
        <v>71482.36313829686</v>
      </c>
      <c r="K74" s="190">
        <f>(K12/'Población e ICE'!L11)*1000</f>
        <v>91221.241946274517</v>
      </c>
      <c r="L74" s="190">
        <f>(L12/'Población e ICE'!M11)*1000</f>
        <v>81765.906789589964</v>
      </c>
      <c r="M74" s="190">
        <f>(M12/'Población e ICE'!N11)*1000</f>
        <v>86260.497712134747</v>
      </c>
      <c r="N74" s="190">
        <f>(N12/'Población e ICE'!O11)*1000</f>
        <v>84125.938278250425</v>
      </c>
      <c r="O74" s="190">
        <f>(O12/'Población e ICE'!P11)*1000</f>
        <v>79433.489361508211</v>
      </c>
      <c r="P74" s="191">
        <f>(P12/'Población e ICE'!Q11)*1000</f>
        <v>84412.344560335303</v>
      </c>
      <c r="Q74" s="192">
        <f>(Q12/'Población e ICE'!R11)*1000</f>
        <v>101069.69662697394</v>
      </c>
      <c r="R74" s="192">
        <f>(R12/'Población e ICE'!S11)*1000</f>
        <v>83404.488704404517</v>
      </c>
      <c r="S74" s="192">
        <f>(S12/'Población e ICE'!T11)*1000</f>
        <v>87043.224153214469</v>
      </c>
      <c r="T74" s="191">
        <f>(T12/'Población e ICE'!U11)*1000</f>
        <v>86429.754941878316</v>
      </c>
      <c r="U74" s="187">
        <f>(U12/'Población e ICE'!V11)*1000</f>
        <v>94741.963997241255</v>
      </c>
      <c r="V74" s="187">
        <f>(V12/'Población e ICE'!W11)*1000</f>
        <v>83172.613069028812</v>
      </c>
      <c r="W74" s="187">
        <f>(W12/'Población e ICE'!X11)*1000</f>
        <v>115127.26747260739</v>
      </c>
    </row>
    <row r="75" spans="2:23" ht="12">
      <c r="B75" s="181" t="s">
        <v>12</v>
      </c>
      <c r="C75" s="189">
        <f>(C13/'Población e ICE'!D12)*1000</f>
        <v>46859.240032603404</v>
      </c>
      <c r="D75" s="189">
        <f>(D13/'Población e ICE'!E12)*1000</f>
        <v>38554.341585579525</v>
      </c>
      <c r="E75" s="190">
        <f>(E13/'Población e ICE'!F12)*1000</f>
        <v>45686.976062745794</v>
      </c>
      <c r="F75" s="190">
        <f>(F13/'Población e ICE'!G12)*1000</f>
        <v>51434.210526315786</v>
      </c>
      <c r="G75" s="190">
        <f>(G13/'Población e ICE'!H12)*1000</f>
        <v>55901.618108240567</v>
      </c>
      <c r="H75" s="190">
        <f>(H13/'Población e ICE'!I12)*1000</f>
        <v>59432.929165218688</v>
      </c>
      <c r="I75" s="190">
        <f>(I13/'Población e ICE'!J12)*1000</f>
        <v>82540.623037970217</v>
      </c>
      <c r="J75" s="190">
        <f>(J13/'Población e ICE'!K12)*1000</f>
        <v>116373.38265479579</v>
      </c>
      <c r="K75" s="190">
        <f>(K13/'Población e ICE'!L12)*1000</f>
        <v>98543.231782640767</v>
      </c>
      <c r="L75" s="190">
        <f>(L13/'Población e ICE'!M12)*1000</f>
        <v>159757.94513745117</v>
      </c>
      <c r="M75" s="190">
        <f>(M13/'Población e ICE'!N12)*1000</f>
        <v>179417.12653713158</v>
      </c>
      <c r="N75" s="190">
        <f>(N13/'Población e ICE'!O12)*1000</f>
        <v>202528.2712291388</v>
      </c>
      <c r="O75" s="190">
        <f>(O13/'Población e ICE'!P12)*1000</f>
        <v>234559.80569035272</v>
      </c>
      <c r="P75" s="191">
        <f>(P13/'Población e ICE'!Q12)*1000</f>
        <v>218707.09842247012</v>
      </c>
      <c r="Q75" s="192">
        <f>(Q13/'Población e ICE'!R12)*1000</f>
        <v>197088.8158870021</v>
      </c>
      <c r="R75" s="192">
        <f>(R13/'Población e ICE'!S12)*1000</f>
        <v>181277.86355341948</v>
      </c>
      <c r="S75" s="192">
        <f>(S13/'Población e ICE'!T12)*1000</f>
        <v>196337.70737907887</v>
      </c>
      <c r="T75" s="191">
        <f>(T13/'Población e ICE'!U12)*1000</f>
        <v>177378.96175319661</v>
      </c>
      <c r="U75" s="187">
        <f>(U13/'Población e ICE'!V12)*1000</f>
        <v>193705.74342199357</v>
      </c>
      <c r="V75" s="187">
        <f>(V13/'Población e ICE'!W12)*1000</f>
        <v>164503.05652213839</v>
      </c>
      <c r="W75" s="187">
        <f>(W13/'Población e ICE'!X12)*1000</f>
        <v>233815.58844767872</v>
      </c>
    </row>
    <row r="76" spans="2:23" ht="12">
      <c r="B76" s="181" t="s">
        <v>13</v>
      </c>
      <c r="C76" s="189">
        <f>(C14/'Población e ICE'!D13)*1000</f>
        <v>57563.243846724181</v>
      </c>
      <c r="D76" s="189">
        <f>(D14/'Población e ICE'!E13)*1000</f>
        <v>63659.767974944181</v>
      </c>
      <c r="E76" s="190">
        <f>(E14/'Población e ICE'!F13)*1000</f>
        <v>47348.710461366398</v>
      </c>
      <c r="F76" s="190">
        <f>(F14/'Población e ICE'!G13)*1000</f>
        <v>57744.519743513054</v>
      </c>
      <c r="G76" s="190">
        <f>(G14/'Población e ICE'!H13)*1000</f>
        <v>79603.0912386657</v>
      </c>
      <c r="H76" s="190">
        <f>(H14/'Población e ICE'!I13)*1000</f>
        <v>99550.83432731207</v>
      </c>
      <c r="I76" s="190">
        <f>(I14/'Población e ICE'!J13)*1000</f>
        <v>104591.09472104099</v>
      </c>
      <c r="J76" s="190">
        <f>(J14/'Población e ICE'!K13)*1000</f>
        <v>139167.01357206595</v>
      </c>
      <c r="K76" s="190">
        <f>(K14/'Población e ICE'!L13)*1000</f>
        <v>152774.73882986617</v>
      </c>
      <c r="L76" s="190">
        <f>(L14/'Población e ICE'!M13)*1000</f>
        <v>176425.21756190667</v>
      </c>
      <c r="M76" s="190">
        <f>(M14/'Población e ICE'!N13)*1000</f>
        <v>256846.40889695517</v>
      </c>
      <c r="N76" s="190">
        <f>(N14/'Población e ICE'!O13)*1000</f>
        <v>288296.20493357722</v>
      </c>
      <c r="O76" s="190">
        <f>(O14/'Población e ICE'!P13)*1000</f>
        <v>250378.24315336108</v>
      </c>
      <c r="P76" s="191">
        <f>(P14/'Población e ICE'!Q13)*1000</f>
        <v>237715.3337359532</v>
      </c>
      <c r="Q76" s="192">
        <f>(Q14/'Población e ICE'!R13)*1000</f>
        <v>221283.88994705031</v>
      </c>
      <c r="R76" s="192">
        <f>(R14/'Población e ICE'!S13)*1000</f>
        <v>225326.18412930574</v>
      </c>
      <c r="S76" s="192">
        <f>(S14/'Población e ICE'!T13)*1000</f>
        <v>217153.19382925658</v>
      </c>
      <c r="T76" s="191">
        <f>(T14/'Población e ICE'!U13)*1000</f>
        <v>209502.76870142922</v>
      </c>
      <c r="U76" s="187">
        <f>(U14/'Población e ICE'!V13)*1000</f>
        <v>202030.82675944438</v>
      </c>
      <c r="V76" s="187">
        <f>(V14/'Población e ICE'!W13)*1000</f>
        <v>257751.04378327815</v>
      </c>
      <c r="W76" s="187">
        <f>(W14/'Población e ICE'!X13)*1000</f>
        <v>281431.96699334751</v>
      </c>
    </row>
    <row r="77" spans="2:23" ht="12">
      <c r="B77" s="181" t="s">
        <v>608</v>
      </c>
      <c r="C77" s="185">
        <v>0</v>
      </c>
      <c r="D77" s="185">
        <v>0</v>
      </c>
      <c r="E77" s="185">
        <v>0</v>
      </c>
      <c r="F77" s="185">
        <v>0</v>
      </c>
      <c r="G77" s="185">
        <v>0</v>
      </c>
      <c r="H77" s="185">
        <v>0</v>
      </c>
      <c r="I77" s="185">
        <v>0</v>
      </c>
      <c r="J77" s="185">
        <v>0</v>
      </c>
      <c r="K77" s="185">
        <v>0</v>
      </c>
      <c r="L77" s="185">
        <v>0</v>
      </c>
      <c r="M77" s="185">
        <v>0</v>
      </c>
      <c r="N77" s="185">
        <v>0</v>
      </c>
      <c r="O77" s="185">
        <v>0</v>
      </c>
      <c r="P77" s="185">
        <v>0</v>
      </c>
      <c r="Q77" s="185">
        <v>0</v>
      </c>
      <c r="R77" s="185">
        <v>0</v>
      </c>
      <c r="S77" s="185">
        <v>0</v>
      </c>
      <c r="T77" s="185">
        <v>0</v>
      </c>
      <c r="U77" s="187">
        <f>(U15/'Población e ICE'!V14)*1000</f>
        <v>165597.4834583106</v>
      </c>
      <c r="V77" s="187">
        <f>(V15/'Población e ICE'!W14)*1000</f>
        <v>174299.46733561269</v>
      </c>
      <c r="W77" s="187">
        <f>(W15/'Población e ICE'!X14)*1000</f>
        <v>340851.74956463254</v>
      </c>
    </row>
    <row r="78" spans="2:23" ht="12">
      <c r="B78" s="181" t="s">
        <v>14</v>
      </c>
      <c r="C78" s="189">
        <f>(C16/'Población e ICE'!D15)*1000</f>
        <v>41072.029359326785</v>
      </c>
      <c r="D78" s="189">
        <f>(D16/'Población e ICE'!E15)*1000</f>
        <v>51444.324234525935</v>
      </c>
      <c r="E78" s="190">
        <f>(E16/'Población e ICE'!F15)*1000</f>
        <v>47044.086905617478</v>
      </c>
      <c r="F78" s="190">
        <f>(F16/'Población e ICE'!G15)*1000</f>
        <v>60471.032732759806</v>
      </c>
      <c r="G78" s="190">
        <f>(G16/'Población e ICE'!H15)*1000</f>
        <v>75311.592393970961</v>
      </c>
      <c r="H78" s="190">
        <f>(H16/'Población e ICE'!I15)*1000</f>
        <v>64746.138190719576</v>
      </c>
      <c r="I78" s="190">
        <f>(I16/'Población e ICE'!J15)*1000</f>
        <v>94406.09341861993</v>
      </c>
      <c r="J78" s="190">
        <f>(J16/'Población e ICE'!K15)*1000</f>
        <v>98366.064076931245</v>
      </c>
      <c r="K78" s="190">
        <f>(K16/'Población e ICE'!L15)*1000</f>
        <v>120605.10582480225</v>
      </c>
      <c r="L78" s="190">
        <f>(L16/'Población e ICE'!M15)*1000</f>
        <v>166629.20246396036</v>
      </c>
      <c r="M78" s="190">
        <f>(M16/'Población e ICE'!N15)*1000</f>
        <v>229797.60787874044</v>
      </c>
      <c r="N78" s="190">
        <f>(N16/'Población e ICE'!O15)*1000</f>
        <v>244512.56133947612</v>
      </c>
      <c r="O78" s="190">
        <f>(O16/'Población e ICE'!P15)*1000</f>
        <v>232685.18606475537</v>
      </c>
      <c r="P78" s="191">
        <f>(P16/'Población e ICE'!Q15)*1000</f>
        <v>216313.00665775998</v>
      </c>
      <c r="Q78" s="192">
        <f>(Q16/'Población e ICE'!R15)*1000</f>
        <v>218227.77815418612</v>
      </c>
      <c r="R78" s="192">
        <f>(R16/'Población e ICE'!S15)*1000</f>
        <v>210392.96715749684</v>
      </c>
      <c r="S78" s="192">
        <f>(S16/'Población e ICE'!T15)*1000</f>
        <v>212672.52801856672</v>
      </c>
      <c r="T78" s="191">
        <f>(T16/'Población e ICE'!U15)*1000</f>
        <v>194263.30474790066</v>
      </c>
      <c r="U78" s="187">
        <f>(U16/'Población e ICE'!V15)*1000</f>
        <v>299100.58460160607</v>
      </c>
      <c r="V78" s="187">
        <f>(V16/'Población e ICE'!W15)*1000</f>
        <v>269428.98354146426</v>
      </c>
      <c r="W78" s="187">
        <f>(W16/'Población e ICE'!X15)*1000</f>
        <v>308129.43005944014</v>
      </c>
    </row>
    <row r="79" spans="2:23" ht="12">
      <c r="B79" s="181" t="s">
        <v>15</v>
      </c>
      <c r="C79" s="189">
        <f>(C17/'Población e ICE'!D16)*1000</f>
        <v>49147.254027084178</v>
      </c>
      <c r="D79" s="189">
        <f>(D17/'Población e ICE'!E16)*1000</f>
        <v>39009.379904940863</v>
      </c>
      <c r="E79" s="190">
        <f>(E17/'Población e ICE'!F16)*1000</f>
        <v>54417.133921787048</v>
      </c>
      <c r="F79" s="190">
        <f>(F17/'Población e ICE'!G16)*1000</f>
        <v>65728.678855697988</v>
      </c>
      <c r="G79" s="190">
        <f>(G17/'Población e ICE'!H16)*1000</f>
        <v>57131.158114326798</v>
      </c>
      <c r="H79" s="190">
        <f>(H17/'Población e ICE'!I16)*1000</f>
        <v>62146.795856941848</v>
      </c>
      <c r="I79" s="190">
        <f>(I17/'Población e ICE'!J16)*1000</f>
        <v>110695.94459505071</v>
      </c>
      <c r="J79" s="190">
        <f>(J17/'Población e ICE'!K16)*1000</f>
        <v>159506.61260110597</v>
      </c>
      <c r="K79" s="190">
        <f>(K17/'Población e ICE'!L16)*1000</f>
        <v>187116.73027146648</v>
      </c>
      <c r="L79" s="190">
        <f>(L17/'Población e ICE'!M16)*1000</f>
        <v>173825.63210389577</v>
      </c>
      <c r="M79" s="190">
        <f>(M17/'Población e ICE'!N16)*1000</f>
        <v>188061.80394970713</v>
      </c>
      <c r="N79" s="190">
        <f>(N17/'Población e ICE'!O16)*1000</f>
        <v>173611.32156641688</v>
      </c>
      <c r="O79" s="190">
        <f>(O17/'Población e ICE'!P16)*1000</f>
        <v>168563.46019501417</v>
      </c>
      <c r="P79" s="191">
        <f>(P17/'Población e ICE'!Q16)*1000</f>
        <v>220711.95624589492</v>
      </c>
      <c r="Q79" s="192">
        <f>(Q17/'Población e ICE'!R16)*1000</f>
        <v>267471.53035638278</v>
      </c>
      <c r="R79" s="192">
        <f>(R17/'Población e ICE'!S16)*1000</f>
        <v>272125.32318987767</v>
      </c>
      <c r="S79" s="192">
        <f>(S17/'Población e ICE'!T16)*1000</f>
        <v>286694.52343781415</v>
      </c>
      <c r="T79" s="191">
        <f>(T17/'Población e ICE'!U16)*1000</f>
        <v>259734.39573405767</v>
      </c>
      <c r="U79" s="187">
        <f>(U17/'Población e ICE'!V16)*1000</f>
        <v>363264.83432262036</v>
      </c>
      <c r="V79" s="187">
        <f>(V17/'Población e ICE'!W16)*1000</f>
        <v>330175.01072812645</v>
      </c>
      <c r="W79" s="187">
        <f>(W17/'Población e ICE'!X16)*1000</f>
        <v>333711.39641096827</v>
      </c>
    </row>
    <row r="80" spans="2:23" ht="12">
      <c r="B80" s="181" t="s">
        <v>16</v>
      </c>
      <c r="C80" s="193" t="s">
        <v>5</v>
      </c>
      <c r="D80" s="193" t="s">
        <v>5</v>
      </c>
      <c r="E80" s="193" t="s">
        <v>5</v>
      </c>
      <c r="F80" s="193" t="s">
        <v>5</v>
      </c>
      <c r="G80" s="193" t="s">
        <v>5</v>
      </c>
      <c r="H80" s="193" t="s">
        <v>5</v>
      </c>
      <c r="I80" s="193" t="s">
        <v>5</v>
      </c>
      <c r="J80" s="190">
        <f>(J18/'Población e ICE'!K17)*1000</f>
        <v>72519.692166005945</v>
      </c>
      <c r="K80" s="190">
        <f>(K18/'Población e ICE'!L17)*1000</f>
        <v>147629.37131036009</v>
      </c>
      <c r="L80" s="190">
        <f>(L18/'Población e ICE'!M17)*1000</f>
        <v>154000.21186994846</v>
      </c>
      <c r="M80" s="190">
        <f>(M18/'Población e ICE'!N17)*1000</f>
        <v>183301.42033968784</v>
      </c>
      <c r="N80" s="190">
        <f>(N18/'Población e ICE'!O17)*1000</f>
        <v>163291.70026419705</v>
      </c>
      <c r="O80" s="190">
        <f>(O18/'Población e ICE'!P17)*1000</f>
        <v>166514.93350419757</v>
      </c>
      <c r="P80" s="191">
        <f>(P18/'Población e ICE'!Q17)*1000</f>
        <v>280758.42568407266</v>
      </c>
      <c r="Q80" s="192">
        <f>(Q18/'Población e ICE'!R17)*1000</f>
        <v>304966.22472072748</v>
      </c>
      <c r="R80" s="192">
        <f>(R18/'Población e ICE'!S17)*1000</f>
        <v>334817.29949437513</v>
      </c>
      <c r="S80" s="192">
        <f>(S18/'Población e ICE'!T17)*1000</f>
        <v>268395.22666897537</v>
      </c>
      <c r="T80" s="191">
        <f>(T18/'Población e ICE'!U17)*1000</f>
        <v>341920.03607317887</v>
      </c>
      <c r="U80" s="187">
        <f>(U18/'Población e ICE'!V17)*1000</f>
        <v>352235.80029151263</v>
      </c>
      <c r="V80" s="187">
        <f>(V18/'Población e ICE'!W17)*1000</f>
        <v>356919.47014919849</v>
      </c>
      <c r="W80" s="187">
        <f>(W18/'Población e ICE'!X17)*1000</f>
        <v>466633.18110774935</v>
      </c>
    </row>
    <row r="81" spans="2:23" ht="12">
      <c r="B81" s="181" t="s">
        <v>17</v>
      </c>
      <c r="C81" s="189">
        <f>(C19/'Población e ICE'!D18)*1000</f>
        <v>47483.948491339783</v>
      </c>
      <c r="D81" s="189">
        <f>(D19/'Población e ICE'!E18)*1000</f>
        <v>53409.479936983858</v>
      </c>
      <c r="E81" s="190">
        <f>(E19/'Población e ICE'!F18)*1000</f>
        <v>70660.116194871793</v>
      </c>
      <c r="F81" s="190">
        <f>(F19/'Población e ICE'!G18)*1000</f>
        <v>66253.243618449327</v>
      </c>
      <c r="G81" s="190">
        <f>(G19/'Población e ICE'!H18)*1000</f>
        <v>74521.038788831909</v>
      </c>
      <c r="H81" s="190">
        <f>(H19/'Población e ICE'!I18)*1000</f>
        <v>85640.916528576083</v>
      </c>
      <c r="I81" s="190">
        <f>(I19/'Población e ICE'!J18)*1000</f>
        <v>118585.02663416628</v>
      </c>
      <c r="J81" s="190">
        <f>(J19/'Población e ICE'!K18)*1000</f>
        <v>171152.78921437767</v>
      </c>
      <c r="K81" s="190">
        <f>(K19/'Población e ICE'!L18)*1000</f>
        <v>213023.3155874706</v>
      </c>
      <c r="L81" s="190">
        <f>(L19/'Población e ICE'!M18)*1000</f>
        <v>228192.18692810618</v>
      </c>
      <c r="M81" s="190">
        <f>(M19/'Población e ICE'!N18)*1000</f>
        <v>215472.09700968524</v>
      </c>
      <c r="N81" s="190">
        <f>(N19/'Población e ICE'!O18)*1000</f>
        <v>224663.6707391314</v>
      </c>
      <c r="O81" s="190">
        <f>(O19/'Población e ICE'!P18)*1000</f>
        <v>229044.68907965286</v>
      </c>
      <c r="P81" s="191">
        <f>(P19/'Población e ICE'!Q18)*1000</f>
        <v>297806.22746307298</v>
      </c>
      <c r="Q81" s="192">
        <f>(Q19/'Población e ICE'!R18)*1000</f>
        <v>300268.60572942946</v>
      </c>
      <c r="R81" s="192">
        <f>(R19/'Población e ICE'!S18)*1000</f>
        <v>293957.68239192647</v>
      </c>
      <c r="S81" s="192">
        <f>(S19/'Población e ICE'!T18)*1000</f>
        <v>315933.89794731716</v>
      </c>
      <c r="T81" s="191">
        <f>(T19/'Población e ICE'!U18)*1000</f>
        <v>301101.28993968188</v>
      </c>
      <c r="U81" s="187">
        <f>(U19/'Población e ICE'!V18)*1000</f>
        <v>416278.61815404583</v>
      </c>
      <c r="V81" s="187">
        <f>(V19/'Población e ICE'!W18)*1000</f>
        <v>359868.81340864219</v>
      </c>
      <c r="W81" s="187">
        <f>(W19/'Población e ICE'!X18)*1000</f>
        <v>475391.88359673379</v>
      </c>
    </row>
    <row r="82" spans="2:23" ht="12">
      <c r="B82" s="181" t="s">
        <v>84</v>
      </c>
      <c r="C82" s="189">
        <f>(C20/'Población e ICE'!D19)*1000</f>
        <v>148676.39648756629</v>
      </c>
      <c r="D82" s="189">
        <f>(D20/'Población e ICE'!E19)*1000</f>
        <v>142741.48475370544</v>
      </c>
      <c r="E82" s="190">
        <f>(E20/'Población e ICE'!F19)*1000</f>
        <v>183773.37865050024</v>
      </c>
      <c r="F82" s="190">
        <f>(F20/'Población e ICE'!G19)*1000</f>
        <v>194965.93273140083</v>
      </c>
      <c r="G82" s="190">
        <f>(G20/'Población e ICE'!H19)*1000</f>
        <v>195290.83527774579</v>
      </c>
      <c r="H82" s="190">
        <f>(H20/'Población e ICE'!I19)*1000</f>
        <v>220094.95896834703</v>
      </c>
      <c r="I82" s="190">
        <f>(I20/'Población e ICE'!J19)*1000</f>
        <v>270013.72538940009</v>
      </c>
      <c r="J82" s="190">
        <f>(J20/'Población e ICE'!K19)*1000</f>
        <v>352388.61010738456</v>
      </c>
      <c r="K82" s="190">
        <f>(K20/'Población e ICE'!L19)*1000</f>
        <v>546075.21598163398</v>
      </c>
      <c r="L82" s="190">
        <f>(L20/'Población e ICE'!M19)*1000</f>
        <v>349829.47313822887</v>
      </c>
      <c r="M82" s="190">
        <f>(M20/'Población e ICE'!N19)*1000</f>
        <v>473546.45321836695</v>
      </c>
      <c r="N82" s="190">
        <f>(N20/'Población e ICE'!O19)*1000</f>
        <v>532792.26961480803</v>
      </c>
      <c r="O82" s="190">
        <f>(O20/'Población e ICE'!P19)*1000</f>
        <v>597681.3321916475</v>
      </c>
      <c r="P82" s="191">
        <f>(P20/'Población e ICE'!Q19)*1000</f>
        <v>685656.27389598452</v>
      </c>
      <c r="Q82" s="192">
        <f>(Q20/'Población e ICE'!R19)*1000</f>
        <v>1120154.5623408935</v>
      </c>
      <c r="R82" s="192">
        <f>(R20/'Población e ICE'!S19)*1000</f>
        <v>980527.57906366093</v>
      </c>
      <c r="S82" s="192">
        <f>(S20/'Población e ICE'!T19)*1000</f>
        <v>960545.01962384477</v>
      </c>
      <c r="T82" s="191">
        <f>(T20/'Población e ICE'!U19)*1000</f>
        <v>711876.28877696348</v>
      </c>
      <c r="U82" s="187">
        <f>(U20/'Población e ICE'!V19)*1000</f>
        <v>935022.8358548932</v>
      </c>
      <c r="V82" s="187">
        <f>(V20/'Población e ICE'!W19)*1000</f>
        <v>934841.39092425676</v>
      </c>
      <c r="W82" s="187">
        <f>(W20/'Población e ICE'!X19)*1000</f>
        <v>1015901.9604778303</v>
      </c>
    </row>
    <row r="83" spans="2:23" ht="12">
      <c r="B83" s="181" t="s">
        <v>19</v>
      </c>
      <c r="C83" s="189">
        <f>(C21/'Población e ICE'!D20)*1000</f>
        <v>124105.71716449442</v>
      </c>
      <c r="D83" s="189">
        <f>(D21/'Población e ICE'!E20)*1000</f>
        <v>103648.26043020067</v>
      </c>
      <c r="E83" s="190">
        <f>(E21/'Población e ICE'!F20)*1000</f>
        <v>84130.164965675664</v>
      </c>
      <c r="F83" s="190">
        <f>(F21/'Población e ICE'!G20)*1000</f>
        <v>110172.37911075349</v>
      </c>
      <c r="G83" s="190">
        <f>(G21/'Población e ICE'!H20)*1000</f>
        <v>136726.37085486128</v>
      </c>
      <c r="H83" s="190">
        <f>(H21/'Población e ICE'!I20)*1000</f>
        <v>130618.96919636277</v>
      </c>
      <c r="I83" s="190">
        <f>(I21/'Población e ICE'!J20)*1000</f>
        <v>182822.26153581814</v>
      </c>
      <c r="J83" s="190">
        <f>(J21/'Población e ICE'!K20)*1000</f>
        <v>219084.38656077575</v>
      </c>
      <c r="K83" s="190">
        <f>(K21/'Población e ICE'!L20)*1000</f>
        <v>251484.74639949907</v>
      </c>
      <c r="L83" s="190">
        <f>(L21/'Población e ICE'!M20)*1000</f>
        <v>341068.7616445162</v>
      </c>
      <c r="M83" s="190">
        <f>(M21/'Población e ICE'!N20)*1000</f>
        <v>245042.60824386877</v>
      </c>
      <c r="N83" s="190">
        <f>(N21/'Población e ICE'!O20)*1000</f>
        <v>287616.85368294519</v>
      </c>
      <c r="O83" s="190">
        <f>(O21/'Población e ICE'!P20)*1000</f>
        <v>383248.53581765998</v>
      </c>
      <c r="P83" s="191">
        <f>(P21/'Población e ICE'!Q20)*1000</f>
        <v>386830.49380389764</v>
      </c>
      <c r="Q83" s="192">
        <f>(Q21/'Población e ICE'!R20)*1000</f>
        <v>455780.72705568554</v>
      </c>
      <c r="R83" s="192">
        <f>(R21/'Población e ICE'!S20)*1000</f>
        <v>442075.7177517626</v>
      </c>
      <c r="S83" s="192">
        <f>(S21/'Población e ICE'!T20)*1000</f>
        <v>378761.25315687153</v>
      </c>
      <c r="T83" s="191">
        <f>(T21/'Población e ICE'!U20)*1000</f>
        <v>369428.20170885022</v>
      </c>
      <c r="U83" s="187">
        <f>(U21/'Población e ICE'!V20)*1000</f>
        <v>446760.05603350309</v>
      </c>
      <c r="V83" s="187">
        <f>(V21/'Población e ICE'!W20)*1000</f>
        <v>370358.84991197666</v>
      </c>
      <c r="W83" s="187">
        <f>(W21/'Población e ICE'!X20)*1000</f>
        <v>666937.59525754512</v>
      </c>
    </row>
    <row r="84" spans="2:23" thickBot="1">
      <c r="B84" s="157"/>
      <c r="C84" s="158"/>
      <c r="D84" s="158"/>
      <c r="E84" s="159"/>
      <c r="F84" s="159"/>
      <c r="G84" s="159"/>
      <c r="H84" s="159"/>
      <c r="I84" s="159"/>
      <c r="J84" s="159"/>
      <c r="K84" s="159"/>
      <c r="L84" s="159"/>
      <c r="M84" s="159"/>
      <c r="N84" s="159"/>
      <c r="O84" s="159"/>
      <c r="P84" s="160"/>
      <c r="Q84" s="161"/>
      <c r="R84" s="161"/>
      <c r="S84" s="161"/>
      <c r="T84" s="160"/>
    </row>
    <row r="85" spans="2:23" s="34" customFormat="1" thickTop="1">
      <c r="B85" s="170" t="s">
        <v>21</v>
      </c>
      <c r="C85" s="171">
        <f>(C24/'Población e ICE'!D22)*1000</f>
        <v>40320.186731308808</v>
      </c>
      <c r="D85" s="171">
        <f>(D24/'Población e ICE'!E22)*1000</f>
        <v>43292.061134736126</v>
      </c>
      <c r="E85" s="171">
        <f>(E24/'Población e ICE'!F22)*1000</f>
        <v>46977.148223144926</v>
      </c>
      <c r="F85" s="171">
        <f>(F24/'Población e ICE'!G22)*1000</f>
        <v>52495.864742228769</v>
      </c>
      <c r="G85" s="171">
        <f>(G24/'Población e ICE'!H22)*1000</f>
        <v>64230.02566504664</v>
      </c>
      <c r="H85" s="171">
        <f>(H24/'Población e ICE'!I22)*1000</f>
        <v>70611.999553459202</v>
      </c>
      <c r="I85" s="171">
        <f>(I24/'Población e ICE'!J22)*1000</f>
        <v>91104.000800826601</v>
      </c>
      <c r="J85" s="171">
        <f>(J24/'Población e ICE'!K22)*1000</f>
        <v>109408.13789088042</v>
      </c>
      <c r="K85" s="171">
        <f>(K24/'Población e ICE'!L22)*1000</f>
        <v>131109.26085407578</v>
      </c>
      <c r="L85" s="171">
        <f>(L24/'Población e ICE'!M22)*1000</f>
        <v>140163.45574145977</v>
      </c>
      <c r="M85" s="171">
        <f>(M24/'Población e ICE'!N22)*1000</f>
        <v>162598.81362464844</v>
      </c>
      <c r="N85" s="171">
        <f>(N24/'Población e ICE'!O22)*1000</f>
        <v>164366.53324801783</v>
      </c>
      <c r="O85" s="171">
        <f>(O24/'Población e ICE'!P22)*1000</f>
        <v>174355.90780138341</v>
      </c>
      <c r="P85" s="171">
        <f>(P24/'Población e ICE'!Q22)*1000</f>
        <v>187309.61536196782</v>
      </c>
      <c r="Q85" s="171">
        <f>(Q24/'Población e ICE'!R22)*1000</f>
        <v>221482.03571253095</v>
      </c>
      <c r="R85" s="171">
        <f>(R24/'Población e ICE'!S22)*1000</f>
        <v>210866.8513151074</v>
      </c>
      <c r="S85" s="171">
        <f>(S24/'Población e ICE'!T22)*1000</f>
        <v>205252.64512558418</v>
      </c>
      <c r="T85" s="171">
        <f>(T24/'Población e ICE'!U22)*1000</f>
        <v>195107.04916031627</v>
      </c>
      <c r="U85" s="171">
        <f>(U24/'Población e ICE'!V22)*1000</f>
        <v>220964.8758386361</v>
      </c>
      <c r="V85" s="171">
        <f>(V24/'Población e ICE'!W22)*1000</f>
        <v>218692.84069266554</v>
      </c>
      <c r="W85" s="172">
        <f>(W24/'Población e ICE'!X22)*1000</f>
        <v>275149.18139793992</v>
      </c>
    </row>
    <row r="86" spans="2:23" s="34" customFormat="1">
      <c r="B86" s="19" t="s">
        <v>831</v>
      </c>
      <c r="C86" s="19"/>
      <c r="D86" s="41"/>
      <c r="E86" s="41"/>
      <c r="F86" s="41"/>
      <c r="G86" s="18"/>
      <c r="H86" s="18"/>
      <c r="I86" s="18"/>
      <c r="J86" s="43"/>
      <c r="K86" s="44"/>
      <c r="M86"/>
      <c r="N86"/>
      <c r="Q86" s="115"/>
      <c r="R86" s="115"/>
      <c r="S86" s="115"/>
    </row>
    <row r="87" spans="2:23" s="34" customFormat="1">
      <c r="B87" s="210" t="s">
        <v>37</v>
      </c>
      <c r="C87" s="19"/>
      <c r="D87" s="41"/>
      <c r="E87" s="41"/>
      <c r="F87" s="41"/>
      <c r="G87" s="18"/>
      <c r="H87" s="18"/>
      <c r="I87" s="18"/>
      <c r="J87" s="43"/>
      <c r="K87" s="44"/>
      <c r="M87"/>
      <c r="N87"/>
      <c r="Q87" s="115"/>
      <c r="R87" s="115"/>
      <c r="S87" s="115"/>
    </row>
    <row r="88" spans="2:23" s="34" customFormat="1">
      <c r="B88" s="213" t="s">
        <v>829</v>
      </c>
      <c r="C88" s="35"/>
      <c r="D88" s="35"/>
      <c r="E88" s="35"/>
      <c r="F88" s="35"/>
      <c r="G88" s="35"/>
      <c r="H88" s="18"/>
      <c r="I88" s="18"/>
      <c r="J88" s="43"/>
      <c r="K88" s="44"/>
      <c r="M88"/>
      <c r="N88"/>
      <c r="Q88" s="115"/>
      <c r="R88" s="115"/>
      <c r="S88" s="115"/>
    </row>
    <row r="89" spans="2:23" s="34" customFormat="1">
      <c r="B89" s="213" t="s">
        <v>188</v>
      </c>
      <c r="C89" s="35"/>
      <c r="D89" s="35"/>
      <c r="E89" s="35"/>
      <c r="F89" s="35"/>
      <c r="G89" s="35"/>
      <c r="H89" s="18"/>
      <c r="I89" s="41"/>
      <c r="J89" s="45"/>
      <c r="K89" s="44"/>
      <c r="M89"/>
      <c r="N89"/>
      <c r="Q89" s="115"/>
      <c r="R89" s="115"/>
      <c r="S89" s="115"/>
    </row>
    <row r="90" spans="2:23" s="5" customFormat="1">
      <c r="B90" s="10"/>
      <c r="C90" s="10"/>
      <c r="D90" s="10"/>
      <c r="E90" s="6"/>
      <c r="F90" s="6"/>
      <c r="G90" s="10"/>
      <c r="H90" s="6"/>
      <c r="I90" s="6"/>
      <c r="J90" s="6"/>
      <c r="K90" s="3"/>
      <c r="L90" s="4"/>
      <c r="M90"/>
      <c r="N90"/>
      <c r="Q90" s="125"/>
      <c r="R90" s="125"/>
      <c r="S90" s="125"/>
    </row>
    <row r="91" spans="2:23" s="34" customFormat="1">
      <c r="B91" s="10"/>
      <c r="C91" s="35"/>
      <c r="D91" s="35"/>
      <c r="E91" s="35"/>
      <c r="F91" s="35"/>
      <c r="H91" s="18"/>
      <c r="I91" s="41"/>
      <c r="J91" s="45"/>
      <c r="K91" s="44"/>
      <c r="M91"/>
      <c r="N91"/>
      <c r="Q91" s="115"/>
      <c r="R91" s="115"/>
      <c r="S91" s="115"/>
    </row>
    <row r="92" spans="2:23" s="34" customFormat="1">
      <c r="C92" s="19"/>
      <c r="D92" s="41"/>
      <c r="E92" s="41"/>
      <c r="F92" s="41"/>
      <c r="G92" s="18"/>
      <c r="H92" s="18"/>
      <c r="I92"/>
      <c r="J92"/>
      <c r="K92" s="44"/>
      <c r="M92"/>
      <c r="N92"/>
      <c r="Q92" s="115"/>
      <c r="R92" s="115"/>
      <c r="S92" s="115"/>
    </row>
    <row r="93" spans="2:23" s="34" customFormat="1">
      <c r="B93" s="19"/>
      <c r="C93" s="19"/>
      <c r="D93" s="41"/>
      <c r="E93" s="41"/>
      <c r="F93" s="41"/>
      <c r="G93" s="18"/>
      <c r="H93" s="18"/>
      <c r="I93"/>
      <c r="J93"/>
      <c r="K93" s="44"/>
      <c r="M93"/>
      <c r="N93"/>
      <c r="Q93" s="115"/>
      <c r="R93" s="115"/>
      <c r="S93" s="115"/>
    </row>
    <row r="94" spans="2:23">
      <c r="I94" s="41"/>
      <c r="J94" s="45"/>
    </row>
    <row r="95" spans="2:23">
      <c r="I95" s="41"/>
      <c r="J95" s="45"/>
    </row>
    <row r="96" spans="2:23">
      <c r="F96" s="18"/>
      <c r="I96" s="41"/>
      <c r="J96" s="45"/>
    </row>
    <row r="97" spans="6:10">
      <c r="F97" s="18"/>
      <c r="I97" s="41"/>
      <c r="J97" s="45"/>
    </row>
  </sheetData>
  <phoneticPr fontId="0" type="noConversion"/>
  <hyperlinks>
    <hyperlink ref="O3" location="'Indice Regiones'!A1" display="&lt; Volver &gt;" xr:uid="{00000000-0004-0000-0500-000000000000}"/>
    <hyperlink ref="O36" location="'Indice Regiones'!A1" display="&lt; Volver &gt;" xr:uid="{00000000-0004-0000-0500-000001000000}"/>
    <hyperlink ref="O65" location="'Indice Regiones'!A1" display="&lt; Volver &gt;" xr:uid="{00000000-0004-0000-0500-000002000000}"/>
  </hyperlinks>
  <pageMargins left="0.75" right="0.75" top="1" bottom="1" header="0" footer="0"/>
  <headerFooter alignWithMargins="0"/>
  <ignoredErrors>
    <ignoredError sqref="N24:O24"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B1:W197"/>
  <sheetViews>
    <sheetView showGridLines="0" zoomScaleNormal="100" workbookViewId="0">
      <selection activeCell="B109" sqref="B109"/>
    </sheetView>
  </sheetViews>
  <sheetFormatPr baseColWidth="10" defaultRowHeight="12"/>
  <cols>
    <col min="1" max="1" width="3.7109375" style="20" customWidth="1"/>
    <col min="2" max="2" width="18.5703125" style="47" customWidth="1"/>
    <col min="3" max="3" width="11.7109375" style="11" customWidth="1"/>
    <col min="4" max="8" width="11.7109375" style="26" customWidth="1"/>
    <col min="9" max="9" width="12" style="26" customWidth="1"/>
    <col min="10" max="10" width="12.140625" style="26" customWidth="1"/>
    <col min="11" max="11" width="12.28515625" style="25" customWidth="1"/>
    <col min="12" max="12" width="12.7109375" style="11" customWidth="1"/>
    <col min="13" max="13" width="12.28515625" style="11" bestFit="1" customWidth="1"/>
    <col min="14" max="14" width="13.140625" style="11" customWidth="1"/>
    <col min="15" max="15" width="12.28515625" style="20" bestFit="1" customWidth="1"/>
    <col min="16" max="19" width="12.5703125" style="31" customWidth="1"/>
    <col min="20" max="20" width="12.5703125" style="20" customWidth="1"/>
    <col min="21" max="21" width="12.7109375" style="20" customWidth="1"/>
    <col min="22" max="22" width="12.28515625" style="20" bestFit="1" customWidth="1"/>
    <col min="23" max="23" width="12.28515625" style="20" customWidth="1"/>
    <col min="24" max="16384" width="11.42578125" style="20"/>
  </cols>
  <sheetData>
    <row r="1" spans="2:23">
      <c r="B1" s="212" t="s">
        <v>45</v>
      </c>
      <c r="C1" s="15"/>
    </row>
    <row r="2" spans="2:23">
      <c r="B2" s="211" t="s">
        <v>46</v>
      </c>
      <c r="C2" s="15"/>
    </row>
    <row r="3" spans="2:23">
      <c r="B3" s="166" t="s">
        <v>47</v>
      </c>
      <c r="C3" s="166"/>
      <c r="D3" s="167"/>
    </row>
    <row r="4" spans="2:23" ht="12.75">
      <c r="B4" s="211" t="s">
        <v>2</v>
      </c>
      <c r="C4" s="15"/>
      <c r="O4" s="108" t="s">
        <v>185</v>
      </c>
    </row>
    <row r="5" spans="2:23">
      <c r="C5" s="451"/>
      <c r="D5" s="451"/>
      <c r="E5" s="451"/>
      <c r="F5" s="451"/>
      <c r="G5" s="451"/>
      <c r="H5" s="451"/>
      <c r="I5" s="451"/>
    </row>
    <row r="6" spans="2:23">
      <c r="B6" s="149" t="s">
        <v>3</v>
      </c>
      <c r="C6" s="150" t="s">
        <v>32</v>
      </c>
      <c r="D6" s="150" t="s">
        <v>40</v>
      </c>
      <c r="E6" s="151">
        <v>2003</v>
      </c>
      <c r="F6" s="151">
        <v>2004</v>
      </c>
      <c r="G6" s="151">
        <v>2005</v>
      </c>
      <c r="H6" s="151">
        <v>2006</v>
      </c>
      <c r="I6" s="151">
        <v>2007</v>
      </c>
      <c r="J6" s="151">
        <v>2008</v>
      </c>
      <c r="K6" s="151">
        <v>2009</v>
      </c>
      <c r="L6" s="151" t="s">
        <v>595</v>
      </c>
      <c r="M6" s="151" t="s">
        <v>210</v>
      </c>
      <c r="N6" s="151" t="s">
        <v>596</v>
      </c>
      <c r="O6" s="151" t="s">
        <v>597</v>
      </c>
      <c r="P6" s="151" t="s">
        <v>598</v>
      </c>
      <c r="Q6" s="151" t="s">
        <v>599</v>
      </c>
      <c r="R6" s="151" t="s">
        <v>600</v>
      </c>
      <c r="S6" s="151" t="s">
        <v>601</v>
      </c>
      <c r="T6" s="151" t="s">
        <v>589</v>
      </c>
      <c r="U6" s="151" t="s">
        <v>629</v>
      </c>
      <c r="V6" s="151" t="s">
        <v>643</v>
      </c>
      <c r="W6" s="152" t="s">
        <v>683</v>
      </c>
    </row>
    <row r="7" spans="2:23">
      <c r="B7" s="179" t="s">
        <v>4</v>
      </c>
      <c r="C7" s="198">
        <v>0</v>
      </c>
      <c r="D7" s="198">
        <v>0</v>
      </c>
      <c r="E7" s="198">
        <v>0</v>
      </c>
      <c r="F7" s="198">
        <v>0</v>
      </c>
      <c r="G7" s="198">
        <v>0</v>
      </c>
      <c r="H7" s="198">
        <v>0</v>
      </c>
      <c r="I7" s="198">
        <v>0</v>
      </c>
      <c r="J7" s="198">
        <v>4638443</v>
      </c>
      <c r="K7" s="198">
        <v>13051950</v>
      </c>
      <c r="L7" s="198">
        <v>10642980</v>
      </c>
      <c r="M7" s="198">
        <v>31964297</v>
      </c>
      <c r="N7" s="198">
        <v>39144986.296999998</v>
      </c>
      <c r="O7" s="198">
        <v>38170388.913999997</v>
      </c>
      <c r="P7" s="198">
        <v>55490077</v>
      </c>
      <c r="Q7" s="199">
        <v>62571634</v>
      </c>
      <c r="R7" s="199">
        <v>77412427</v>
      </c>
      <c r="S7" s="199">
        <v>84409059</v>
      </c>
      <c r="T7" s="198">
        <v>69207734</v>
      </c>
      <c r="U7" s="198">
        <v>87253535</v>
      </c>
      <c r="V7" s="198">
        <v>90544956.131999999</v>
      </c>
      <c r="W7" s="198">
        <v>153021454.09500003</v>
      </c>
    </row>
    <row r="8" spans="2:23">
      <c r="B8" s="181" t="s">
        <v>6</v>
      </c>
      <c r="C8" s="200">
        <v>8774395</v>
      </c>
      <c r="D8" s="200">
        <v>13191759</v>
      </c>
      <c r="E8" s="200">
        <v>6493449</v>
      </c>
      <c r="F8" s="200">
        <v>11983251</v>
      </c>
      <c r="G8" s="200">
        <v>10653496</v>
      </c>
      <c r="H8" s="200">
        <v>33862218</v>
      </c>
      <c r="I8" s="200">
        <v>31727513</v>
      </c>
      <c r="J8" s="200">
        <v>16204979</v>
      </c>
      <c r="K8" s="200">
        <v>25167156</v>
      </c>
      <c r="L8" s="200">
        <v>20335942</v>
      </c>
      <c r="M8" s="200">
        <v>32949091</v>
      </c>
      <c r="N8" s="200">
        <v>31981097.215</v>
      </c>
      <c r="O8" s="200">
        <v>44883297.093999997</v>
      </c>
      <c r="P8" s="200">
        <v>39008291</v>
      </c>
      <c r="Q8" s="201">
        <v>48246177.626000002</v>
      </c>
      <c r="R8" s="201">
        <v>44337459.883495145</v>
      </c>
      <c r="S8" s="201">
        <v>48411254</v>
      </c>
      <c r="T8" s="200">
        <v>31787843</v>
      </c>
      <c r="U8" s="200">
        <v>64220758</v>
      </c>
      <c r="V8" s="200">
        <v>57824673.420000009</v>
      </c>
      <c r="W8" s="200">
        <v>66431066.642999984</v>
      </c>
    </row>
    <row r="9" spans="2:23">
      <c r="B9" s="181" t="s">
        <v>7</v>
      </c>
      <c r="C9" s="200">
        <v>6314991</v>
      </c>
      <c r="D9" s="200">
        <v>7191098</v>
      </c>
      <c r="E9" s="200">
        <v>6700911</v>
      </c>
      <c r="F9" s="200">
        <v>17251893</v>
      </c>
      <c r="G9" s="200">
        <v>14064355</v>
      </c>
      <c r="H9" s="200">
        <v>18207225</v>
      </c>
      <c r="I9" s="200">
        <v>19296086</v>
      </c>
      <c r="J9" s="200">
        <v>32688477</v>
      </c>
      <c r="K9" s="200">
        <v>35343101</v>
      </c>
      <c r="L9" s="200">
        <v>19640846</v>
      </c>
      <c r="M9" s="200">
        <v>38262875</v>
      </c>
      <c r="N9" s="200">
        <v>66736962.398000002</v>
      </c>
      <c r="O9" s="200">
        <v>64754475.828999996</v>
      </c>
      <c r="P9" s="200">
        <v>49275904</v>
      </c>
      <c r="Q9" s="201">
        <v>48094690.762000002</v>
      </c>
      <c r="R9" s="201">
        <v>60002979.262135923</v>
      </c>
      <c r="S9" s="201">
        <v>50238567</v>
      </c>
      <c r="T9" s="200">
        <v>38561304</v>
      </c>
      <c r="U9" s="200">
        <v>89850378</v>
      </c>
      <c r="V9" s="200">
        <v>83637901.936000034</v>
      </c>
      <c r="W9" s="200">
        <v>106804311.45900004</v>
      </c>
    </row>
    <row r="10" spans="2:23">
      <c r="B10" s="181" t="s">
        <v>8</v>
      </c>
      <c r="C10" s="200">
        <v>8816093</v>
      </c>
      <c r="D10" s="200">
        <v>6311390</v>
      </c>
      <c r="E10" s="200">
        <v>9831295</v>
      </c>
      <c r="F10" s="200">
        <v>14147394</v>
      </c>
      <c r="G10" s="200">
        <v>11438808</v>
      </c>
      <c r="H10" s="200">
        <v>10799396</v>
      </c>
      <c r="I10" s="200">
        <v>14524712</v>
      </c>
      <c r="J10" s="200">
        <v>21676880</v>
      </c>
      <c r="K10" s="200">
        <v>38191346</v>
      </c>
      <c r="L10" s="200">
        <v>18751814</v>
      </c>
      <c r="M10" s="200">
        <v>29725085</v>
      </c>
      <c r="N10" s="200">
        <v>37472676.137000002</v>
      </c>
      <c r="O10" s="200">
        <v>51988072.221000001</v>
      </c>
      <c r="P10" s="200">
        <v>45795528</v>
      </c>
      <c r="Q10" s="201">
        <v>91452517.076999992</v>
      </c>
      <c r="R10" s="201">
        <v>98384432.504854366</v>
      </c>
      <c r="S10" s="201">
        <v>51517386</v>
      </c>
      <c r="T10" s="200">
        <v>88250366</v>
      </c>
      <c r="U10" s="200">
        <v>43146640</v>
      </c>
      <c r="V10" s="200">
        <v>45825139.819999993</v>
      </c>
      <c r="W10" s="200">
        <v>77774021.978999987</v>
      </c>
    </row>
    <row r="11" spans="2:23">
      <c r="B11" s="181" t="s">
        <v>9</v>
      </c>
      <c r="C11" s="200">
        <v>10693407</v>
      </c>
      <c r="D11" s="200">
        <v>18704697</v>
      </c>
      <c r="E11" s="200">
        <v>10375178</v>
      </c>
      <c r="F11" s="200">
        <v>13567431</v>
      </c>
      <c r="G11" s="200">
        <v>19470707</v>
      </c>
      <c r="H11" s="200">
        <v>17077192</v>
      </c>
      <c r="I11" s="200">
        <v>22876499</v>
      </c>
      <c r="J11" s="200">
        <v>37148449</v>
      </c>
      <c r="K11" s="200">
        <v>48860449</v>
      </c>
      <c r="L11" s="200">
        <v>56108084</v>
      </c>
      <c r="M11" s="200">
        <v>64917630</v>
      </c>
      <c r="N11" s="200">
        <v>53742799.684</v>
      </c>
      <c r="O11" s="200">
        <v>58705679.935999997</v>
      </c>
      <c r="P11" s="200">
        <v>78242303</v>
      </c>
      <c r="Q11" s="201">
        <v>101295635.656</v>
      </c>
      <c r="R11" s="201">
        <v>110971865.56310679</v>
      </c>
      <c r="S11" s="201">
        <v>111917764</v>
      </c>
      <c r="T11" s="200">
        <v>118428584</v>
      </c>
      <c r="U11" s="200">
        <v>99067793</v>
      </c>
      <c r="V11" s="200">
        <v>104250028.28400001</v>
      </c>
      <c r="W11" s="200">
        <v>147939516.96499991</v>
      </c>
    </row>
    <row r="12" spans="2:23">
      <c r="B12" s="181" t="s">
        <v>10</v>
      </c>
      <c r="C12" s="200">
        <v>17455555</v>
      </c>
      <c r="D12" s="200">
        <v>24329040</v>
      </c>
      <c r="E12" s="200">
        <v>21559129</v>
      </c>
      <c r="F12" s="200">
        <v>33770600</v>
      </c>
      <c r="G12" s="200">
        <v>44484495</v>
      </c>
      <c r="H12" s="200">
        <v>40116363</v>
      </c>
      <c r="I12" s="200">
        <v>54692935</v>
      </c>
      <c r="J12" s="200">
        <v>128344625</v>
      </c>
      <c r="K12" s="200">
        <v>52150933</v>
      </c>
      <c r="L12" s="200">
        <v>109277539</v>
      </c>
      <c r="M12" s="200">
        <v>98428289</v>
      </c>
      <c r="N12" s="200">
        <v>90997573.921000004</v>
      </c>
      <c r="O12" s="200">
        <v>83895994.041999996</v>
      </c>
      <c r="P12" s="200">
        <v>76940065</v>
      </c>
      <c r="Q12" s="201">
        <v>97727494</v>
      </c>
      <c r="R12" s="201">
        <v>96388282</v>
      </c>
      <c r="S12" s="201">
        <v>101115622</v>
      </c>
      <c r="T12" s="200">
        <v>94286778</v>
      </c>
      <c r="U12" s="200">
        <v>129105213</v>
      </c>
      <c r="V12" s="200">
        <v>150426654.24499995</v>
      </c>
      <c r="W12" s="200">
        <v>208052771.52399999</v>
      </c>
    </row>
    <row r="13" spans="2:23">
      <c r="B13" s="181" t="s">
        <v>48</v>
      </c>
      <c r="C13" s="200">
        <v>25122528</v>
      </c>
      <c r="D13" s="200">
        <v>24145314</v>
      </c>
      <c r="E13" s="200">
        <v>52416070</v>
      </c>
      <c r="F13" s="200">
        <v>95979955</v>
      </c>
      <c r="G13" s="200">
        <v>134484562</v>
      </c>
      <c r="H13" s="200">
        <v>180466291</v>
      </c>
      <c r="I13" s="200">
        <v>268844572</v>
      </c>
      <c r="J13" s="200">
        <v>241680420</v>
      </c>
      <c r="K13" s="200">
        <v>274459363</v>
      </c>
      <c r="L13" s="200">
        <v>206679034</v>
      </c>
      <c r="M13" s="200">
        <v>224330624</v>
      </c>
      <c r="N13" s="200">
        <v>174205766.93599999</v>
      </c>
      <c r="O13" s="200">
        <v>171724341.43700001</v>
      </c>
      <c r="P13" s="200">
        <v>121685794</v>
      </c>
      <c r="Q13" s="201">
        <v>146278076.94</v>
      </c>
      <c r="R13" s="201">
        <v>79335867.941747576</v>
      </c>
      <c r="S13" s="201">
        <v>135026793</v>
      </c>
      <c r="T13" s="200">
        <v>108183278</v>
      </c>
      <c r="U13" s="200">
        <v>135101785</v>
      </c>
      <c r="V13" s="200">
        <v>135290110.29300004</v>
      </c>
      <c r="W13" s="200">
        <v>278762712.59199995</v>
      </c>
    </row>
    <row r="14" spans="2:23">
      <c r="B14" s="181" t="s">
        <v>12</v>
      </c>
      <c r="C14" s="200">
        <v>18059726</v>
      </c>
      <c r="D14" s="200">
        <v>11751113</v>
      </c>
      <c r="E14" s="200">
        <v>16916485</v>
      </c>
      <c r="F14" s="200">
        <v>18986423</v>
      </c>
      <c r="G14" s="200">
        <v>18201243</v>
      </c>
      <c r="H14" s="200">
        <v>20935382</v>
      </c>
      <c r="I14" s="200">
        <v>39051449</v>
      </c>
      <c r="J14" s="200">
        <v>54986431</v>
      </c>
      <c r="K14" s="200">
        <v>45934154</v>
      </c>
      <c r="L14" s="200">
        <v>53907407</v>
      </c>
      <c r="M14" s="200">
        <v>41868113</v>
      </c>
      <c r="N14" s="200">
        <v>45601653.623000003</v>
      </c>
      <c r="O14" s="200">
        <v>59256531.932999998</v>
      </c>
      <c r="P14" s="200">
        <v>56954484</v>
      </c>
      <c r="Q14" s="201">
        <v>69442412.809</v>
      </c>
      <c r="R14" s="201">
        <v>64850730.854368933</v>
      </c>
      <c r="S14" s="201">
        <v>67263047</v>
      </c>
      <c r="T14" s="200">
        <v>55312966</v>
      </c>
      <c r="U14" s="200">
        <v>69848623</v>
      </c>
      <c r="V14" s="200">
        <v>71905167.853000045</v>
      </c>
      <c r="W14" s="200">
        <v>79899283.649000019</v>
      </c>
    </row>
    <row r="15" spans="2:23">
      <c r="B15" s="181" t="s">
        <v>13</v>
      </c>
      <c r="C15" s="200">
        <v>28900346</v>
      </c>
      <c r="D15" s="200">
        <v>35228062</v>
      </c>
      <c r="E15" s="200">
        <v>19160036</v>
      </c>
      <c r="F15" s="200">
        <v>20985201</v>
      </c>
      <c r="G15" s="200">
        <v>34403221</v>
      </c>
      <c r="H15" s="200">
        <v>30423831</v>
      </c>
      <c r="I15" s="200">
        <v>42500026</v>
      </c>
      <c r="J15" s="200">
        <v>58581049</v>
      </c>
      <c r="K15" s="200">
        <v>73296542</v>
      </c>
      <c r="L15" s="200">
        <v>88263005</v>
      </c>
      <c r="M15" s="200">
        <v>76185272</v>
      </c>
      <c r="N15" s="200">
        <v>69597206.434</v>
      </c>
      <c r="O15" s="200">
        <v>54880000.273000002</v>
      </c>
      <c r="P15" s="200">
        <v>65612002</v>
      </c>
      <c r="Q15" s="201">
        <v>61433722.185000002</v>
      </c>
      <c r="R15" s="201">
        <v>64291263.83495146</v>
      </c>
      <c r="S15" s="201">
        <v>73739769</v>
      </c>
      <c r="T15" s="200">
        <v>65441316</v>
      </c>
      <c r="U15" s="200">
        <v>68629368</v>
      </c>
      <c r="V15" s="200">
        <v>86922923.248000026</v>
      </c>
      <c r="W15" s="200">
        <v>99612701.163000062</v>
      </c>
    </row>
    <row r="16" spans="2:23">
      <c r="B16" s="181" t="s">
        <v>608</v>
      </c>
      <c r="C16" s="200">
        <v>0</v>
      </c>
      <c r="D16" s="200">
        <v>0</v>
      </c>
      <c r="E16" s="200">
        <v>0</v>
      </c>
      <c r="F16" s="200">
        <v>0</v>
      </c>
      <c r="G16" s="200">
        <v>0</v>
      </c>
      <c r="H16" s="200">
        <v>0</v>
      </c>
      <c r="I16" s="200">
        <v>0</v>
      </c>
      <c r="J16" s="200">
        <v>0</v>
      </c>
      <c r="K16" s="200">
        <v>0</v>
      </c>
      <c r="L16" s="200">
        <v>0</v>
      </c>
      <c r="M16" s="200">
        <v>0</v>
      </c>
      <c r="N16" s="200">
        <v>0</v>
      </c>
      <c r="O16" s="200">
        <v>0</v>
      </c>
      <c r="P16" s="200">
        <v>0</v>
      </c>
      <c r="Q16" s="201">
        <v>0</v>
      </c>
      <c r="R16" s="201">
        <v>0</v>
      </c>
      <c r="S16" s="201">
        <v>0</v>
      </c>
      <c r="T16" s="200">
        <v>0</v>
      </c>
      <c r="U16" s="200">
        <v>24214822</v>
      </c>
      <c r="V16" s="200">
        <v>30353896.631000008</v>
      </c>
      <c r="W16" s="200">
        <v>84091817.122999966</v>
      </c>
    </row>
    <row r="17" spans="2:23">
      <c r="B17" s="181" t="s">
        <v>14</v>
      </c>
      <c r="C17" s="200">
        <v>33125846</v>
      </c>
      <c r="D17" s="200">
        <v>45436597</v>
      </c>
      <c r="E17" s="200">
        <v>35782661</v>
      </c>
      <c r="F17" s="200">
        <v>34793132</v>
      </c>
      <c r="G17" s="200">
        <v>44225624</v>
      </c>
      <c r="H17" s="200">
        <v>48089494</v>
      </c>
      <c r="I17" s="200">
        <v>78836894</v>
      </c>
      <c r="J17" s="200">
        <v>71420743</v>
      </c>
      <c r="K17" s="200">
        <v>73636224</v>
      </c>
      <c r="L17" s="200">
        <v>115703453</v>
      </c>
      <c r="M17" s="200">
        <v>128774723</v>
      </c>
      <c r="N17" s="200">
        <v>109091508.03299999</v>
      </c>
      <c r="O17" s="200">
        <v>152616888.92699999</v>
      </c>
      <c r="P17" s="200">
        <v>137894040</v>
      </c>
      <c r="Q17" s="201">
        <v>137569979.68900001</v>
      </c>
      <c r="R17" s="201">
        <v>142367808.26213592</v>
      </c>
      <c r="S17" s="201">
        <v>133259543</v>
      </c>
      <c r="T17" s="200">
        <v>97461783</v>
      </c>
      <c r="U17" s="200">
        <v>111989305</v>
      </c>
      <c r="V17" s="200">
        <v>113381349.05199994</v>
      </c>
      <c r="W17" s="200">
        <v>158755702.82600006</v>
      </c>
    </row>
    <row r="18" spans="2:23">
      <c r="B18" s="181" t="s">
        <v>15</v>
      </c>
      <c r="C18" s="200">
        <v>18494479</v>
      </c>
      <c r="D18" s="200">
        <v>14464871</v>
      </c>
      <c r="E18" s="200">
        <v>21838955</v>
      </c>
      <c r="F18" s="200">
        <v>27872907</v>
      </c>
      <c r="G18" s="200">
        <v>19836890</v>
      </c>
      <c r="H18" s="200">
        <v>23068422</v>
      </c>
      <c r="I18" s="200">
        <v>44566445</v>
      </c>
      <c r="J18" s="200">
        <v>64981879</v>
      </c>
      <c r="K18" s="200">
        <v>85948007</v>
      </c>
      <c r="L18" s="200">
        <v>69611247</v>
      </c>
      <c r="M18" s="200">
        <v>67212297</v>
      </c>
      <c r="N18" s="200">
        <v>85891675</v>
      </c>
      <c r="O18" s="200">
        <v>72396923</v>
      </c>
      <c r="P18" s="200">
        <v>88997306</v>
      </c>
      <c r="Q18" s="201">
        <v>102030594.921</v>
      </c>
      <c r="R18" s="201">
        <v>80037629.271844655</v>
      </c>
      <c r="S18" s="201">
        <v>65206806</v>
      </c>
      <c r="T18" s="200">
        <v>64153355</v>
      </c>
      <c r="U18" s="200">
        <v>122314134</v>
      </c>
      <c r="V18" s="200">
        <v>110573666.94600001</v>
      </c>
      <c r="W18" s="200">
        <v>128884681.35099992</v>
      </c>
    </row>
    <row r="19" spans="2:23">
      <c r="B19" s="181" t="s">
        <v>16</v>
      </c>
      <c r="C19" s="200">
        <v>0</v>
      </c>
      <c r="D19" s="200">
        <v>0</v>
      </c>
      <c r="E19" s="200">
        <v>0</v>
      </c>
      <c r="F19" s="200">
        <v>0</v>
      </c>
      <c r="G19" s="200">
        <v>0</v>
      </c>
      <c r="H19" s="200">
        <v>0</v>
      </c>
      <c r="I19" s="200">
        <v>0</v>
      </c>
      <c r="J19" s="200">
        <v>12381661</v>
      </c>
      <c r="K19" s="200">
        <v>29073334</v>
      </c>
      <c r="L19" s="200">
        <v>26460940</v>
      </c>
      <c r="M19" s="200">
        <v>38924678</v>
      </c>
      <c r="N19" s="200">
        <v>33889575.201000005</v>
      </c>
      <c r="O19" s="200">
        <v>36236538.409000002</v>
      </c>
      <c r="P19" s="200">
        <v>63312423</v>
      </c>
      <c r="Q19" s="201">
        <v>71809350.328999996</v>
      </c>
      <c r="R19" s="201">
        <v>75924420.660194173</v>
      </c>
      <c r="S19" s="201">
        <v>52098092</v>
      </c>
      <c r="T19" s="200">
        <v>67163209</v>
      </c>
      <c r="U19" s="200">
        <v>63801123</v>
      </c>
      <c r="V19" s="200">
        <v>72241620.550999999</v>
      </c>
      <c r="W19" s="200">
        <v>111351447.60200013</v>
      </c>
    </row>
    <row r="20" spans="2:23">
      <c r="B20" s="181" t="s">
        <v>17</v>
      </c>
      <c r="C20" s="200">
        <v>29828767</v>
      </c>
      <c r="D20" s="200">
        <v>33784102</v>
      </c>
      <c r="E20" s="200">
        <v>52956655</v>
      </c>
      <c r="F20" s="200">
        <v>45042225</v>
      </c>
      <c r="G20" s="200">
        <v>41638771</v>
      </c>
      <c r="H20" s="200">
        <v>50732211</v>
      </c>
      <c r="I20" s="200">
        <v>68719815</v>
      </c>
      <c r="J20" s="200">
        <v>71287855</v>
      </c>
      <c r="K20" s="200">
        <v>92271180</v>
      </c>
      <c r="L20" s="200">
        <v>86106469</v>
      </c>
      <c r="M20" s="200">
        <v>92180942</v>
      </c>
      <c r="N20" s="200">
        <v>105604068.095</v>
      </c>
      <c r="O20" s="200">
        <v>110534667.07099999</v>
      </c>
      <c r="P20" s="200">
        <v>146559676</v>
      </c>
      <c r="Q20" s="201">
        <v>147954254.956</v>
      </c>
      <c r="R20" s="201">
        <v>133641519.02912621</v>
      </c>
      <c r="S20" s="201">
        <v>148397629</v>
      </c>
      <c r="T20" s="200">
        <v>149613703</v>
      </c>
      <c r="U20" s="200">
        <v>215792886</v>
      </c>
      <c r="V20" s="200">
        <v>160478590.10100004</v>
      </c>
      <c r="W20" s="200">
        <v>258864027.96799999</v>
      </c>
    </row>
    <row r="21" spans="2:23">
      <c r="B21" s="181" t="s">
        <v>84</v>
      </c>
      <c r="C21" s="200">
        <v>7536507</v>
      </c>
      <c r="D21" s="200">
        <v>7113755</v>
      </c>
      <c r="E21" s="200">
        <v>9707028</v>
      </c>
      <c r="F21" s="200">
        <v>12678048</v>
      </c>
      <c r="G21" s="200">
        <v>9871161</v>
      </c>
      <c r="H21" s="200">
        <v>12870607</v>
      </c>
      <c r="I21" s="200">
        <v>14119021</v>
      </c>
      <c r="J21" s="200">
        <v>16967022</v>
      </c>
      <c r="K21" s="200">
        <v>28322416</v>
      </c>
      <c r="L21" s="200">
        <v>17387547</v>
      </c>
      <c r="M21" s="200">
        <v>30789519</v>
      </c>
      <c r="N21" s="200">
        <v>29248288.693999998</v>
      </c>
      <c r="O21" s="200">
        <v>30521434.759</v>
      </c>
      <c r="P21" s="200">
        <v>41184432</v>
      </c>
      <c r="Q21" s="201">
        <v>72000034.825000003</v>
      </c>
      <c r="R21" s="201">
        <v>62400182.757281557</v>
      </c>
      <c r="S21" s="201">
        <v>58311670</v>
      </c>
      <c r="T21" s="200">
        <v>51843622</v>
      </c>
      <c r="U21" s="200">
        <v>66659464</v>
      </c>
      <c r="V21" s="200">
        <v>56003882.490999982</v>
      </c>
      <c r="W21" s="200">
        <v>65547861.922000006</v>
      </c>
    </row>
    <row r="22" spans="2:23">
      <c r="B22" s="181" t="s">
        <v>19</v>
      </c>
      <c r="C22" s="200">
        <v>9049930</v>
      </c>
      <c r="D22" s="200">
        <v>9953153</v>
      </c>
      <c r="E22" s="200">
        <v>7226012</v>
      </c>
      <c r="F22" s="200">
        <v>11327348</v>
      </c>
      <c r="G22" s="200">
        <v>13068253</v>
      </c>
      <c r="H22" s="200">
        <v>11786175</v>
      </c>
      <c r="I22" s="200">
        <v>15665340</v>
      </c>
      <c r="J22" s="200">
        <v>15220203</v>
      </c>
      <c r="K22" s="200">
        <v>22613665</v>
      </c>
      <c r="L22" s="200">
        <v>21002085</v>
      </c>
      <c r="M22" s="200">
        <v>19823144</v>
      </c>
      <c r="N22" s="200">
        <v>20232040.118000001</v>
      </c>
      <c r="O22" s="200">
        <v>30671081.030999999</v>
      </c>
      <c r="P22" s="200">
        <v>37384383</v>
      </c>
      <c r="Q22" s="201">
        <v>38029440.171999998</v>
      </c>
      <c r="R22" s="201">
        <v>42589190.951456308</v>
      </c>
      <c r="S22" s="201">
        <v>29578628</v>
      </c>
      <c r="T22" s="200">
        <v>22849445</v>
      </c>
      <c r="U22" s="200">
        <v>37723799</v>
      </c>
      <c r="V22" s="200">
        <v>21280700.390999995</v>
      </c>
      <c r="W22" s="200">
        <v>49374754.456999995</v>
      </c>
    </row>
    <row r="23" spans="2:23">
      <c r="B23" s="181" t="s">
        <v>20</v>
      </c>
      <c r="C23" s="200">
        <v>56390127</v>
      </c>
      <c r="D23" s="200">
        <v>83049893</v>
      </c>
      <c r="E23" s="200">
        <v>124443689</v>
      </c>
      <c r="F23" s="200">
        <v>62206231</v>
      </c>
      <c r="G23" s="200">
        <v>110908561</v>
      </c>
      <c r="H23" s="200">
        <v>137391547</v>
      </c>
      <c r="I23" s="200">
        <v>121121355</v>
      </c>
      <c r="J23" s="200">
        <v>100172381</v>
      </c>
      <c r="K23" s="200">
        <v>135787726</v>
      </c>
      <c r="L23" s="200">
        <v>149745558</v>
      </c>
      <c r="M23" s="200">
        <v>128428196</v>
      </c>
      <c r="N23" s="200">
        <v>135090881</v>
      </c>
      <c r="O23" s="200">
        <v>106011007</v>
      </c>
      <c r="P23" s="200">
        <v>162115722</v>
      </c>
      <c r="Q23" s="201">
        <v>150060727</v>
      </c>
      <c r="R23" s="201">
        <v>168406144</v>
      </c>
      <c r="S23" s="201">
        <v>153358840</v>
      </c>
      <c r="T23" s="200">
        <v>165810711</v>
      </c>
      <c r="U23" s="200">
        <v>149547083</v>
      </c>
      <c r="V23" s="200">
        <v>177379653.37400007</v>
      </c>
      <c r="W23" s="200">
        <v>167214436.6879999</v>
      </c>
    </row>
    <row r="24" spans="2:23" ht="12.75" thickBot="1">
      <c r="B24" s="33"/>
      <c r="C24" s="153"/>
      <c r="D24" s="153"/>
      <c r="E24" s="154"/>
      <c r="F24" s="154"/>
      <c r="G24" s="154"/>
      <c r="H24" s="154"/>
      <c r="I24" s="154"/>
      <c r="J24" s="154"/>
      <c r="K24" s="154"/>
      <c r="L24" s="154"/>
      <c r="M24" s="155"/>
      <c r="N24" s="155"/>
      <c r="O24" s="155"/>
      <c r="P24" s="94"/>
      <c r="Q24" s="156"/>
      <c r="R24" s="156"/>
      <c r="S24" s="156"/>
      <c r="T24" s="94"/>
    </row>
    <row r="25" spans="2:23" ht="12.75" thickTop="1">
      <c r="B25" s="170" t="s">
        <v>21</v>
      </c>
      <c r="C25" s="171">
        <f>SUM(C7:C23)</f>
        <v>278562697</v>
      </c>
      <c r="D25" s="171">
        <f t="shared" ref="D25:M25" si="0">SUM(D7:D23)</f>
        <v>334654844</v>
      </c>
      <c r="E25" s="171">
        <f t="shared" si="0"/>
        <v>395407553</v>
      </c>
      <c r="F25" s="171">
        <f t="shared" si="0"/>
        <v>420592039</v>
      </c>
      <c r="G25" s="171">
        <f t="shared" si="0"/>
        <v>526750147</v>
      </c>
      <c r="H25" s="171">
        <f t="shared" si="0"/>
        <v>635826354</v>
      </c>
      <c r="I25" s="171">
        <f t="shared" si="0"/>
        <v>836542662</v>
      </c>
      <c r="J25" s="171">
        <f t="shared" si="0"/>
        <v>948381497</v>
      </c>
      <c r="K25" s="171">
        <f t="shared" si="0"/>
        <v>1074107546</v>
      </c>
      <c r="L25" s="171">
        <f t="shared" si="0"/>
        <v>1069623950</v>
      </c>
      <c r="M25" s="171">
        <f t="shared" si="0"/>
        <v>1144764775</v>
      </c>
      <c r="N25" s="171">
        <f t="shared" ref="N25:S25" si="1">SUM(N7:N23)</f>
        <v>1128528758.786</v>
      </c>
      <c r="O25" s="171">
        <f t="shared" si="1"/>
        <v>1167247321.8759999</v>
      </c>
      <c r="P25" s="171">
        <f t="shared" si="1"/>
        <v>1266452430</v>
      </c>
      <c r="Q25" s="171">
        <f t="shared" si="1"/>
        <v>1445996742.947</v>
      </c>
      <c r="R25" s="171">
        <f t="shared" si="1"/>
        <v>1401342203.7766991</v>
      </c>
      <c r="S25" s="171">
        <f t="shared" si="1"/>
        <v>1363850469</v>
      </c>
      <c r="T25" s="171">
        <f>SUM(T7:T23)</f>
        <v>1288355997</v>
      </c>
      <c r="U25" s="171">
        <f>SUM(U7:U23)</f>
        <v>1578266709</v>
      </c>
      <c r="V25" s="171">
        <f>SUM(V7:V23)</f>
        <v>1568320914.7680004</v>
      </c>
      <c r="W25" s="172">
        <f>SUM(W7:W23)</f>
        <v>2242382570.0059996</v>
      </c>
    </row>
    <row r="26" spans="2:23" s="34" customFormat="1" ht="11.25">
      <c r="B26" s="209" t="s">
        <v>832</v>
      </c>
      <c r="P26" s="115"/>
      <c r="Q26" s="115"/>
      <c r="R26" s="115"/>
      <c r="S26" s="115"/>
    </row>
    <row r="27" spans="2:23" s="34" customFormat="1" ht="11.25">
      <c r="B27" s="209" t="s">
        <v>49</v>
      </c>
      <c r="C27" s="127"/>
      <c r="D27" s="127"/>
      <c r="E27" s="127"/>
      <c r="F27" s="127"/>
      <c r="G27" s="127"/>
      <c r="H27" s="127"/>
      <c r="I27" s="127"/>
      <c r="J27" s="127"/>
      <c r="K27" s="127"/>
      <c r="L27" s="127"/>
      <c r="M27" s="127"/>
      <c r="N27" s="127"/>
      <c r="O27" s="127"/>
      <c r="P27" s="127"/>
      <c r="Q27" s="127"/>
      <c r="R27" s="127"/>
      <c r="S27" s="127"/>
      <c r="T27" s="127"/>
    </row>
    <row r="28" spans="2:23" s="34" customFormat="1" ht="12.75" customHeight="1">
      <c r="B28" s="220" t="s">
        <v>50</v>
      </c>
      <c r="C28" s="452"/>
      <c r="D28" s="452"/>
      <c r="E28" s="452"/>
      <c r="F28" s="452"/>
      <c r="G28" s="452"/>
      <c r="H28" s="452"/>
      <c r="I28" s="453"/>
      <c r="J28" s="26"/>
      <c r="K28" s="38"/>
      <c r="L28" s="15"/>
      <c r="M28" s="15"/>
      <c r="N28" s="15"/>
      <c r="P28" s="115"/>
      <c r="Q28" s="115"/>
      <c r="R28" s="115"/>
      <c r="S28" s="115"/>
    </row>
    <row r="29" spans="2:23" s="34" customFormat="1" ht="12.75">
      <c r="B29" s="213" t="s">
        <v>463</v>
      </c>
      <c r="C29" s="11"/>
      <c r="D29" s="11"/>
      <c r="E29" s="11"/>
      <c r="F29" s="11"/>
      <c r="G29" s="11"/>
      <c r="H29" s="96"/>
      <c r="I29" s="26"/>
      <c r="J29" s="26"/>
      <c r="K29" s="38"/>
      <c r="L29" s="15"/>
      <c r="M29" s="15"/>
      <c r="N29" s="15"/>
      <c r="P29" s="115"/>
      <c r="Q29" s="115"/>
      <c r="R29" s="115"/>
      <c r="S29" s="115"/>
    </row>
    <row r="30" spans="2:23">
      <c r="B30" s="213" t="s">
        <v>236</v>
      </c>
      <c r="D30" s="11"/>
      <c r="E30" s="11"/>
      <c r="F30" s="11"/>
      <c r="G30" s="11"/>
      <c r="H30" s="11"/>
    </row>
    <row r="31" spans="2:23">
      <c r="B31" s="213" t="s">
        <v>189</v>
      </c>
      <c r="D31" s="11"/>
      <c r="E31" s="11"/>
      <c r="F31" s="11"/>
      <c r="G31" s="11"/>
      <c r="H31" s="11"/>
      <c r="U31" s="32"/>
    </row>
    <row r="32" spans="2:23">
      <c r="B32" s="10" t="s">
        <v>594</v>
      </c>
      <c r="C32" s="10"/>
      <c r="D32" s="10"/>
      <c r="E32" s="48"/>
      <c r="F32" s="48"/>
      <c r="H32" s="11"/>
    </row>
    <row r="35" spans="2:23" ht="12.75">
      <c r="O35"/>
      <c r="P35" s="64"/>
      <c r="Q35" s="64"/>
      <c r="R35" s="117"/>
      <c r="S35" s="64"/>
      <c r="T35"/>
      <c r="U35"/>
    </row>
    <row r="36" spans="2:23">
      <c r="B36" s="15"/>
      <c r="C36" s="15"/>
      <c r="D36" s="15"/>
      <c r="K36" s="26"/>
    </row>
    <row r="37" spans="2:23">
      <c r="B37" s="212" t="s">
        <v>52</v>
      </c>
      <c r="C37" s="14"/>
      <c r="D37" s="14"/>
      <c r="K37" s="26"/>
    </row>
    <row r="38" spans="2:23">
      <c r="B38" s="211" t="s">
        <v>46</v>
      </c>
      <c r="C38" s="14"/>
      <c r="D38" s="14"/>
      <c r="K38" s="26"/>
    </row>
    <row r="39" spans="2:23">
      <c r="B39" s="166" t="s">
        <v>60</v>
      </c>
      <c r="C39" s="166"/>
      <c r="D39" s="166"/>
      <c r="F39" s="38"/>
      <c r="K39" s="26"/>
    </row>
    <row r="40" spans="2:23" ht="12.75">
      <c r="B40" s="211" t="s">
        <v>2</v>
      </c>
      <c r="C40" s="15"/>
      <c r="D40" s="15"/>
      <c r="K40" s="26"/>
      <c r="O40" s="108" t="s">
        <v>185</v>
      </c>
    </row>
    <row r="41" spans="2:23">
      <c r="B41" s="11"/>
      <c r="D41" s="11"/>
      <c r="K41" s="26"/>
    </row>
    <row r="42" spans="2:23" s="40" customFormat="1">
      <c r="B42" s="149" t="s">
        <v>3</v>
      </c>
      <c r="C42" s="150">
        <v>2001</v>
      </c>
      <c r="D42" s="150">
        <v>2002</v>
      </c>
      <c r="E42" s="151">
        <v>2003</v>
      </c>
      <c r="F42" s="151">
        <v>2004</v>
      </c>
      <c r="G42" s="151">
        <v>2005</v>
      </c>
      <c r="H42" s="151">
        <v>2006</v>
      </c>
      <c r="I42" s="151">
        <v>2007</v>
      </c>
      <c r="J42" s="151">
        <v>2008</v>
      </c>
      <c r="K42" s="151">
        <v>2009</v>
      </c>
      <c r="L42" s="151">
        <v>2010</v>
      </c>
      <c r="M42" s="151">
        <v>2011</v>
      </c>
      <c r="N42" s="151">
        <v>2012</v>
      </c>
      <c r="O42" s="151">
        <v>2013</v>
      </c>
      <c r="P42" s="151">
        <v>2014</v>
      </c>
      <c r="Q42" s="151">
        <v>2015</v>
      </c>
      <c r="R42" s="151">
        <v>2016</v>
      </c>
      <c r="S42" s="151">
        <v>2017</v>
      </c>
      <c r="T42" s="151">
        <v>2018</v>
      </c>
      <c r="U42" s="151">
        <v>2019</v>
      </c>
      <c r="V42" s="151">
        <v>2020</v>
      </c>
      <c r="W42" s="152">
        <v>2021</v>
      </c>
    </row>
    <row r="43" spans="2:23" s="40" customFormat="1">
      <c r="B43" s="179" t="s">
        <v>4</v>
      </c>
      <c r="C43" s="185">
        <v>0</v>
      </c>
      <c r="D43" s="185">
        <v>0</v>
      </c>
      <c r="E43" s="185">
        <v>0</v>
      </c>
      <c r="F43" s="185">
        <v>0</v>
      </c>
      <c r="G43" s="185">
        <v>0</v>
      </c>
      <c r="H43" s="185">
        <v>0</v>
      </c>
      <c r="I43" s="185">
        <v>0</v>
      </c>
      <c r="J43" s="186">
        <v>8929686</v>
      </c>
      <c r="K43" s="186">
        <v>14741392</v>
      </c>
      <c r="L43" s="186">
        <v>10852686</v>
      </c>
      <c r="M43" s="186">
        <v>14051492</v>
      </c>
      <c r="N43" s="186">
        <v>6921844</v>
      </c>
      <c r="O43" s="186">
        <v>10762671</v>
      </c>
      <c r="P43" s="187">
        <v>14926218</v>
      </c>
      <c r="Q43" s="188">
        <v>29801204.636</v>
      </c>
      <c r="R43" s="188">
        <v>45247509</v>
      </c>
      <c r="S43" s="188">
        <v>29406086</v>
      </c>
      <c r="T43" s="187">
        <v>16882839</v>
      </c>
      <c r="U43" s="187">
        <v>30370747.601000004</v>
      </c>
      <c r="V43" s="187">
        <v>61754901.749000005</v>
      </c>
      <c r="W43" s="187">
        <v>39478858.170999989</v>
      </c>
    </row>
    <row r="44" spans="2:23">
      <c r="B44" s="181" t="s">
        <v>6</v>
      </c>
      <c r="C44" s="189">
        <v>13708516</v>
      </c>
      <c r="D44" s="189">
        <v>16439109</v>
      </c>
      <c r="E44" s="190">
        <v>16017672</v>
      </c>
      <c r="F44" s="190">
        <v>10967026</v>
      </c>
      <c r="G44" s="190">
        <v>17273720</v>
      </c>
      <c r="H44" s="190">
        <v>14115644</v>
      </c>
      <c r="I44" s="190">
        <v>21361141</v>
      </c>
      <c r="J44" s="190">
        <v>16990649</v>
      </c>
      <c r="K44" s="190">
        <v>20502800</v>
      </c>
      <c r="L44" s="190">
        <v>23503263</v>
      </c>
      <c r="M44" s="190">
        <v>18868818</v>
      </c>
      <c r="N44" s="190">
        <v>13889227</v>
      </c>
      <c r="O44" s="190">
        <v>15295407</v>
      </c>
      <c r="P44" s="191">
        <v>28565744</v>
      </c>
      <c r="Q44" s="192">
        <v>59669008.587999992</v>
      </c>
      <c r="R44" s="192">
        <v>75828080</v>
      </c>
      <c r="S44" s="192">
        <v>56986291</v>
      </c>
      <c r="T44" s="191">
        <v>50135985</v>
      </c>
      <c r="U44" s="191">
        <v>46384622.686999999</v>
      </c>
      <c r="V44" s="191">
        <v>47925061.184</v>
      </c>
      <c r="W44" s="191">
        <v>43952991.296000004</v>
      </c>
    </row>
    <row r="45" spans="2:23">
      <c r="B45" s="181" t="s">
        <v>7</v>
      </c>
      <c r="C45" s="189">
        <v>11603539</v>
      </c>
      <c r="D45" s="189">
        <v>9257577</v>
      </c>
      <c r="E45" s="190">
        <v>8457761</v>
      </c>
      <c r="F45" s="190">
        <v>9770654</v>
      </c>
      <c r="G45" s="190">
        <v>10937927</v>
      </c>
      <c r="H45" s="190">
        <v>10360064</v>
      </c>
      <c r="I45" s="190">
        <v>14371756</v>
      </c>
      <c r="J45" s="190">
        <v>34611259</v>
      </c>
      <c r="K45" s="190">
        <v>50241954</v>
      </c>
      <c r="L45" s="190">
        <v>40127011</v>
      </c>
      <c r="M45" s="190">
        <v>26118434</v>
      </c>
      <c r="N45" s="190">
        <v>26128165</v>
      </c>
      <c r="O45" s="190">
        <v>22706662</v>
      </c>
      <c r="P45" s="191">
        <v>23465424</v>
      </c>
      <c r="Q45" s="192">
        <v>38227829.996999994</v>
      </c>
      <c r="R45" s="192">
        <v>50319848</v>
      </c>
      <c r="S45" s="192">
        <v>46457481</v>
      </c>
      <c r="T45" s="191">
        <v>36458541</v>
      </c>
      <c r="U45" s="191">
        <v>49939530.263999999</v>
      </c>
      <c r="V45" s="191">
        <v>63833264.788000003</v>
      </c>
      <c r="W45" s="191">
        <v>76003256.437999994</v>
      </c>
    </row>
    <row r="46" spans="2:23">
      <c r="B46" s="181" t="s">
        <v>8</v>
      </c>
      <c r="C46" s="189">
        <v>5465880</v>
      </c>
      <c r="D46" s="189">
        <v>6739303</v>
      </c>
      <c r="E46" s="190">
        <v>5086589</v>
      </c>
      <c r="F46" s="190">
        <v>7383520</v>
      </c>
      <c r="G46" s="190">
        <v>9008526</v>
      </c>
      <c r="H46" s="190">
        <v>5668840</v>
      </c>
      <c r="I46" s="190">
        <v>9620494</v>
      </c>
      <c r="J46" s="190">
        <v>9594412</v>
      </c>
      <c r="K46" s="190">
        <v>14718859</v>
      </c>
      <c r="L46" s="190">
        <v>17049544</v>
      </c>
      <c r="M46" s="190">
        <v>18232349</v>
      </c>
      <c r="N46" s="190">
        <v>12423505</v>
      </c>
      <c r="O46" s="190">
        <v>10553466</v>
      </c>
      <c r="P46" s="191">
        <v>21018985</v>
      </c>
      <c r="Q46" s="192">
        <v>19575116.088</v>
      </c>
      <c r="R46" s="192">
        <v>51236650</v>
      </c>
      <c r="S46" s="192">
        <v>56979862</v>
      </c>
      <c r="T46" s="191">
        <v>36702654</v>
      </c>
      <c r="U46" s="191">
        <v>45585073.751000002</v>
      </c>
      <c r="V46" s="191">
        <v>45849717.945999995</v>
      </c>
      <c r="W46" s="191">
        <v>48843286.060999997</v>
      </c>
    </row>
    <row r="47" spans="2:23">
      <c r="B47" s="181" t="s">
        <v>9</v>
      </c>
      <c r="C47" s="189">
        <v>20837481</v>
      </c>
      <c r="D47" s="189">
        <v>25354025</v>
      </c>
      <c r="E47" s="190">
        <v>22047760</v>
      </c>
      <c r="F47" s="190">
        <v>25284713</v>
      </c>
      <c r="G47" s="190">
        <v>27075365</v>
      </c>
      <c r="H47" s="190">
        <v>23311205</v>
      </c>
      <c r="I47" s="190">
        <v>19165341</v>
      </c>
      <c r="J47" s="190">
        <v>31533458</v>
      </c>
      <c r="K47" s="190">
        <v>41849311</v>
      </c>
      <c r="L47" s="190">
        <v>38313761</v>
      </c>
      <c r="M47" s="190">
        <v>34547516</v>
      </c>
      <c r="N47" s="190">
        <v>28113149</v>
      </c>
      <c r="O47" s="190">
        <v>31286108</v>
      </c>
      <c r="P47" s="191">
        <v>45509843</v>
      </c>
      <c r="Q47" s="192">
        <v>51005353.233999997</v>
      </c>
      <c r="R47" s="192">
        <v>72022150</v>
      </c>
      <c r="S47" s="192">
        <v>85162296</v>
      </c>
      <c r="T47" s="191">
        <v>94209586</v>
      </c>
      <c r="U47" s="191">
        <v>74841436.130999997</v>
      </c>
      <c r="V47" s="191">
        <v>58214833.707999997</v>
      </c>
      <c r="W47" s="191">
        <v>78807467.540000007</v>
      </c>
    </row>
    <row r="48" spans="2:23">
      <c r="B48" s="181" t="s">
        <v>10</v>
      </c>
      <c r="C48" s="189">
        <v>34304318</v>
      </c>
      <c r="D48" s="189">
        <v>31893912</v>
      </c>
      <c r="E48" s="190">
        <v>30630469</v>
      </c>
      <c r="F48" s="190">
        <v>35540877</v>
      </c>
      <c r="G48" s="190">
        <v>42180396</v>
      </c>
      <c r="H48" s="190">
        <v>41270934</v>
      </c>
      <c r="I48" s="190">
        <v>52207910</v>
      </c>
      <c r="J48" s="190">
        <v>74431822</v>
      </c>
      <c r="K48" s="190">
        <v>96818325</v>
      </c>
      <c r="L48" s="190">
        <v>102013197</v>
      </c>
      <c r="M48" s="190">
        <v>127152276</v>
      </c>
      <c r="N48" s="190">
        <v>104505035</v>
      </c>
      <c r="O48" s="190">
        <v>110495822</v>
      </c>
      <c r="P48" s="191">
        <v>111456895</v>
      </c>
      <c r="Q48" s="192">
        <v>135474859.58399999</v>
      </c>
      <c r="R48" s="192">
        <v>141312776</v>
      </c>
      <c r="S48" s="192">
        <v>141574369</v>
      </c>
      <c r="T48" s="191">
        <v>144274886</v>
      </c>
      <c r="U48" s="191">
        <v>163364128.98199999</v>
      </c>
      <c r="V48" s="191">
        <v>168123737.75099999</v>
      </c>
      <c r="W48" s="191">
        <v>176193757.95200002</v>
      </c>
    </row>
    <row r="49" spans="2:23">
      <c r="B49" s="181" t="s">
        <v>61</v>
      </c>
      <c r="C49" s="189">
        <v>80592940</v>
      </c>
      <c r="D49" s="189">
        <v>76319012</v>
      </c>
      <c r="E49" s="190">
        <v>76363453</v>
      </c>
      <c r="F49" s="190">
        <v>93528788</v>
      </c>
      <c r="G49" s="190">
        <v>117663337</v>
      </c>
      <c r="H49" s="190">
        <v>129264590</v>
      </c>
      <c r="I49" s="190">
        <v>160181419</v>
      </c>
      <c r="J49" s="190">
        <v>226522195</v>
      </c>
      <c r="K49" s="190">
        <v>334874098</v>
      </c>
      <c r="L49" s="190">
        <v>323598450</v>
      </c>
      <c r="M49" s="190">
        <v>287002293</v>
      </c>
      <c r="N49" s="190">
        <v>304779258</v>
      </c>
      <c r="O49" s="190">
        <v>291619611</v>
      </c>
      <c r="P49" s="191">
        <v>330900374</v>
      </c>
      <c r="Q49" s="192">
        <v>349038899.616</v>
      </c>
      <c r="R49" s="192">
        <v>313440260</v>
      </c>
      <c r="S49" s="192">
        <v>333082310</v>
      </c>
      <c r="T49" s="191">
        <v>366145223</v>
      </c>
      <c r="U49" s="191">
        <v>437813649.99899995</v>
      </c>
      <c r="V49" s="191">
        <v>388999952.59300005</v>
      </c>
      <c r="W49" s="191">
        <v>492129787.63199997</v>
      </c>
    </row>
    <row r="50" spans="2:23">
      <c r="B50" s="181" t="s">
        <v>12</v>
      </c>
      <c r="C50" s="189">
        <v>17456098</v>
      </c>
      <c r="D50" s="189">
        <v>19075515</v>
      </c>
      <c r="E50" s="190">
        <v>20095390</v>
      </c>
      <c r="F50" s="190">
        <v>23217189</v>
      </c>
      <c r="G50" s="190">
        <v>27907790</v>
      </c>
      <c r="H50" s="190">
        <v>28809457</v>
      </c>
      <c r="I50" s="190">
        <v>28427943</v>
      </c>
      <c r="J50" s="190">
        <v>42921102</v>
      </c>
      <c r="K50" s="190">
        <v>38016744</v>
      </c>
      <c r="L50" s="190">
        <v>58352414</v>
      </c>
      <c r="M50" s="190">
        <v>97489758</v>
      </c>
      <c r="N50" s="190">
        <v>117388852</v>
      </c>
      <c r="O50" s="190">
        <v>121044349</v>
      </c>
      <c r="P50" s="191">
        <v>109646004</v>
      </c>
      <c r="Q50" s="192">
        <v>86486966.540999994</v>
      </c>
      <c r="R50" s="192">
        <v>87433903</v>
      </c>
      <c r="S50" s="192">
        <v>86193700</v>
      </c>
      <c r="T50" s="191">
        <v>82673017</v>
      </c>
      <c r="U50" s="191">
        <v>94720128.706999987</v>
      </c>
      <c r="V50" s="191">
        <v>68281189.959999993</v>
      </c>
      <c r="W50" s="191">
        <v>126656522.40000001</v>
      </c>
    </row>
    <row r="51" spans="2:23">
      <c r="B51" s="181" t="s">
        <v>13</v>
      </c>
      <c r="C51" s="189">
        <v>23574146</v>
      </c>
      <c r="D51" s="189">
        <v>23659646</v>
      </c>
      <c r="E51" s="190">
        <v>25115943</v>
      </c>
      <c r="F51" s="190">
        <v>33854633</v>
      </c>
      <c r="G51" s="190">
        <v>41994913</v>
      </c>
      <c r="H51" s="190">
        <v>65124568</v>
      </c>
      <c r="I51" s="190">
        <v>55761284</v>
      </c>
      <c r="J51" s="190">
        <v>77203378</v>
      </c>
      <c r="K51" s="190">
        <v>79015085</v>
      </c>
      <c r="L51" s="190">
        <v>74634999</v>
      </c>
      <c r="M51" s="190">
        <v>143533514</v>
      </c>
      <c r="N51" s="190">
        <v>196115732</v>
      </c>
      <c r="O51" s="190">
        <v>171326368</v>
      </c>
      <c r="P51" s="191">
        <v>140991399</v>
      </c>
      <c r="Q51" s="192">
        <v>138026920.48100001</v>
      </c>
      <c r="R51" s="192">
        <v>145290223</v>
      </c>
      <c r="S51" s="192">
        <v>134006277</v>
      </c>
      <c r="T51" s="191">
        <v>125164334</v>
      </c>
      <c r="U51" s="191">
        <v>123555001.63100001</v>
      </c>
      <c r="V51" s="191">
        <v>155732262.46200001</v>
      </c>
      <c r="W51" s="191">
        <v>157885932.044</v>
      </c>
    </row>
    <row r="52" spans="2:23">
      <c r="B52" s="181" t="s">
        <v>608</v>
      </c>
      <c r="C52" s="185">
        <v>0</v>
      </c>
      <c r="D52" s="185">
        <v>0</v>
      </c>
      <c r="E52" s="185">
        <v>0</v>
      </c>
      <c r="F52" s="185">
        <v>0</v>
      </c>
      <c r="G52" s="185">
        <v>0</v>
      </c>
      <c r="H52" s="185">
        <v>0</v>
      </c>
      <c r="I52" s="185">
        <v>0</v>
      </c>
      <c r="J52" s="185">
        <v>0</v>
      </c>
      <c r="K52" s="185">
        <v>0</v>
      </c>
      <c r="L52" s="185">
        <v>0</v>
      </c>
      <c r="M52" s="185">
        <v>0</v>
      </c>
      <c r="N52" s="185">
        <v>0</v>
      </c>
      <c r="O52" s="185">
        <v>0</v>
      </c>
      <c r="P52" s="185">
        <v>0</v>
      </c>
      <c r="Q52" s="185">
        <v>0</v>
      </c>
      <c r="R52" s="185">
        <v>0</v>
      </c>
      <c r="S52" s="185">
        <v>0</v>
      </c>
      <c r="T52" s="185">
        <v>0</v>
      </c>
      <c r="U52" s="191">
        <v>30678994.886</v>
      </c>
      <c r="V52" s="191">
        <v>22214408.520000003</v>
      </c>
      <c r="W52" s="191">
        <v>68859334.59799999</v>
      </c>
    </row>
    <row r="53" spans="2:23">
      <c r="B53" s="181" t="s">
        <v>14</v>
      </c>
      <c r="C53" s="189">
        <v>43665406</v>
      </c>
      <c r="D53" s="189">
        <v>51287897</v>
      </c>
      <c r="E53" s="190">
        <v>54032134</v>
      </c>
      <c r="F53" s="190">
        <v>81297298</v>
      </c>
      <c r="G53" s="190">
        <v>99930175</v>
      </c>
      <c r="H53" s="190">
        <v>75618861</v>
      </c>
      <c r="I53" s="190">
        <v>105407150</v>
      </c>
      <c r="J53" s="190">
        <v>120214344</v>
      </c>
      <c r="K53" s="190">
        <v>141693579</v>
      </c>
      <c r="L53" s="190">
        <v>179352736</v>
      </c>
      <c r="M53" s="190">
        <v>298501785</v>
      </c>
      <c r="N53" s="190">
        <v>344107515</v>
      </c>
      <c r="O53" s="190">
        <v>273618718</v>
      </c>
      <c r="P53" s="191">
        <v>229478022</v>
      </c>
      <c r="Q53" s="192">
        <v>226430858.52200001</v>
      </c>
      <c r="R53" s="192">
        <v>234952018</v>
      </c>
      <c r="S53" s="192">
        <v>245202621</v>
      </c>
      <c r="T53" s="191">
        <v>237790459</v>
      </c>
      <c r="U53" s="191">
        <v>301644938.54400003</v>
      </c>
      <c r="V53" s="191">
        <v>268227356.13900006</v>
      </c>
      <c r="W53" s="191">
        <v>293939709.98699999</v>
      </c>
    </row>
    <row r="54" spans="2:23">
      <c r="B54" s="181" t="s">
        <v>15</v>
      </c>
      <c r="C54" s="189">
        <v>21542900</v>
      </c>
      <c r="D54" s="189">
        <v>19905752</v>
      </c>
      <c r="E54" s="190">
        <v>26965300</v>
      </c>
      <c r="F54" s="190">
        <v>31272529</v>
      </c>
      <c r="G54" s="190">
        <v>31733784</v>
      </c>
      <c r="H54" s="190">
        <v>33361494</v>
      </c>
      <c r="I54" s="190">
        <v>55488692</v>
      </c>
      <c r="J54" s="190">
        <v>74662327</v>
      </c>
      <c r="K54" s="190">
        <v>73689614</v>
      </c>
      <c r="L54" s="190">
        <v>87549789</v>
      </c>
      <c r="M54" s="190">
        <v>91309959</v>
      </c>
      <c r="N54" s="190">
        <v>74188927</v>
      </c>
      <c r="O54" s="190">
        <v>81813635</v>
      </c>
      <c r="P54" s="191">
        <v>105526399</v>
      </c>
      <c r="Q54" s="192">
        <v>119830515.211</v>
      </c>
      <c r="R54" s="192">
        <v>150365788</v>
      </c>
      <c r="S54" s="192">
        <v>162695099</v>
      </c>
      <c r="T54" s="191">
        <v>160053192</v>
      </c>
      <c r="U54" s="191">
        <v>203371750.889</v>
      </c>
      <c r="V54" s="191">
        <v>185193016.62199998</v>
      </c>
      <c r="W54" s="191">
        <v>172011689.495</v>
      </c>
    </row>
    <row r="55" spans="2:23">
      <c r="B55" s="181" t="s">
        <v>16</v>
      </c>
      <c r="C55" s="193">
        <v>0</v>
      </c>
      <c r="D55" s="193">
        <v>0</v>
      </c>
      <c r="E55" s="193">
        <v>0</v>
      </c>
      <c r="F55" s="193">
        <v>0</v>
      </c>
      <c r="G55" s="193">
        <v>0</v>
      </c>
      <c r="H55" s="193">
        <v>0</v>
      </c>
      <c r="I55" s="193">
        <v>0</v>
      </c>
      <c r="J55" s="190">
        <v>14642652</v>
      </c>
      <c r="K55" s="190">
        <v>24608419</v>
      </c>
      <c r="L55" s="190">
        <v>29861941</v>
      </c>
      <c r="M55" s="190">
        <v>22565930</v>
      </c>
      <c r="N55" s="190">
        <v>23007256</v>
      </c>
      <c r="O55" s="190">
        <v>21383761</v>
      </c>
      <c r="P55" s="191">
        <v>37340900</v>
      </c>
      <c r="Q55" s="192">
        <v>34320651.706</v>
      </c>
      <c r="R55" s="192">
        <v>40252157</v>
      </c>
      <c r="S55" s="192">
        <v>43914106</v>
      </c>
      <c r="T55" s="191">
        <v>50152741</v>
      </c>
      <c r="U55" s="191">
        <v>62093507.04900001</v>
      </c>
      <c r="V55" s="191">
        <v>56025092.221999995</v>
      </c>
      <c r="W55" s="191">
        <v>60035828.083000004</v>
      </c>
    </row>
    <row r="56" spans="2:23">
      <c r="B56" s="181" t="s">
        <v>17</v>
      </c>
      <c r="C56" s="189">
        <v>21592795</v>
      </c>
      <c r="D56" s="189">
        <v>23989158</v>
      </c>
      <c r="E56" s="190">
        <v>25658105</v>
      </c>
      <c r="F56" s="190">
        <v>28870949</v>
      </c>
      <c r="G56" s="190">
        <v>39563328</v>
      </c>
      <c r="H56" s="190">
        <v>41199996</v>
      </c>
      <c r="I56" s="190">
        <v>49201018</v>
      </c>
      <c r="J56" s="190">
        <v>52124707</v>
      </c>
      <c r="K56" s="190">
        <v>65501238</v>
      </c>
      <c r="L56" s="190">
        <v>91513592</v>
      </c>
      <c r="M56" s="190">
        <v>49351135</v>
      </c>
      <c r="N56" s="190">
        <v>43075898</v>
      </c>
      <c r="O56" s="190">
        <v>44332678</v>
      </c>
      <c r="P56" s="191">
        <v>73423375</v>
      </c>
      <c r="Q56" s="192">
        <v>82696039.724999994</v>
      </c>
      <c r="R56" s="192">
        <v>90725279</v>
      </c>
      <c r="S56" s="192">
        <v>103108339</v>
      </c>
      <c r="T56" s="191">
        <v>89528893</v>
      </c>
      <c r="U56" s="191">
        <v>121210214.86</v>
      </c>
      <c r="V56" s="191">
        <v>134665662.75599998</v>
      </c>
      <c r="W56" s="191">
        <v>134843126.54100001</v>
      </c>
    </row>
    <row r="57" spans="2:23">
      <c r="B57" s="181" t="s">
        <v>84</v>
      </c>
      <c r="C57" s="189">
        <v>5634216</v>
      </c>
      <c r="D57" s="189">
        <v>5960811</v>
      </c>
      <c r="E57" s="190">
        <v>7254280</v>
      </c>
      <c r="F57" s="190">
        <v>5542790</v>
      </c>
      <c r="G57" s="190">
        <v>8587789</v>
      </c>
      <c r="H57" s="190">
        <v>8117250</v>
      </c>
      <c r="I57" s="190">
        <v>11866959</v>
      </c>
      <c r="J57" s="190">
        <v>17532363</v>
      </c>
      <c r="K57" s="190">
        <v>25623193</v>
      </c>
      <c r="L57" s="190">
        <v>17388448</v>
      </c>
      <c r="M57" s="190">
        <v>14040708</v>
      </c>
      <c r="N57" s="190">
        <v>22909069</v>
      </c>
      <c r="O57" s="190">
        <v>20058536</v>
      </c>
      <c r="P57" s="191">
        <v>16949962</v>
      </c>
      <c r="Q57" s="192">
        <v>20155567.781999998</v>
      </c>
      <c r="R57" s="192">
        <v>28835099</v>
      </c>
      <c r="S57" s="192">
        <v>31849227</v>
      </c>
      <c r="T57" s="191">
        <v>19437646</v>
      </c>
      <c r="U57" s="191">
        <v>27896007.245000001</v>
      </c>
      <c r="V57" s="191">
        <v>39716196.401999995</v>
      </c>
      <c r="W57" s="191">
        <v>38546456.156000003</v>
      </c>
    </row>
    <row r="58" spans="2:23">
      <c r="B58" s="181" t="s">
        <v>19</v>
      </c>
      <c r="C58" s="189">
        <v>4363931</v>
      </c>
      <c r="D58" s="189">
        <v>5152431</v>
      </c>
      <c r="E58" s="190">
        <v>5259976</v>
      </c>
      <c r="F58" s="190">
        <v>4802877</v>
      </c>
      <c r="G58" s="190">
        <v>7417050</v>
      </c>
      <c r="H58" s="190">
        <v>7487835</v>
      </c>
      <c r="I58" s="190">
        <v>12339676</v>
      </c>
      <c r="J58" s="190">
        <v>18881882</v>
      </c>
      <c r="K58" s="190">
        <v>16404890</v>
      </c>
      <c r="L58" s="190">
        <v>18144844</v>
      </c>
      <c r="M58" s="190">
        <v>13256153</v>
      </c>
      <c r="N58" s="190">
        <v>20174331</v>
      </c>
      <c r="O58" s="190">
        <v>30197855</v>
      </c>
      <c r="P58" s="191">
        <v>24792680</v>
      </c>
      <c r="Q58" s="192">
        <v>27583318.036999997</v>
      </c>
      <c r="R58" s="192">
        <v>26935861</v>
      </c>
      <c r="S58" s="192">
        <v>29800100</v>
      </c>
      <c r="T58" s="191">
        <v>28205574</v>
      </c>
      <c r="U58" s="191">
        <v>32360521.717999995</v>
      </c>
      <c r="V58" s="191">
        <v>39909512.461999997</v>
      </c>
      <c r="W58" s="191">
        <v>62569360.566</v>
      </c>
    </row>
    <row r="59" spans="2:23">
      <c r="B59" s="181" t="s">
        <v>20</v>
      </c>
      <c r="C59" s="182">
        <v>0</v>
      </c>
      <c r="D59" s="182">
        <v>0</v>
      </c>
      <c r="E59" s="183">
        <v>0</v>
      </c>
      <c r="F59" s="183">
        <v>0</v>
      </c>
      <c r="G59" s="183">
        <v>0</v>
      </c>
      <c r="H59" s="183">
        <v>0</v>
      </c>
      <c r="I59" s="183">
        <v>0</v>
      </c>
      <c r="J59" s="183">
        <v>0</v>
      </c>
      <c r="K59" s="183">
        <v>0</v>
      </c>
      <c r="L59" s="183">
        <v>0</v>
      </c>
      <c r="M59" s="190">
        <v>22430881</v>
      </c>
      <c r="N59" s="190">
        <v>23462657</v>
      </c>
      <c r="O59" s="190">
        <v>22389092</v>
      </c>
      <c r="P59" s="191">
        <v>24661021</v>
      </c>
      <c r="Q59" s="192">
        <v>27016470.399</v>
      </c>
      <c r="R59" s="192">
        <v>27711056</v>
      </c>
      <c r="S59" s="192">
        <v>29097157</v>
      </c>
      <c r="T59" s="191">
        <v>30353279</v>
      </c>
      <c r="U59" s="191">
        <v>11927625.046</v>
      </c>
      <c r="V59" s="191">
        <v>35016200.130000003</v>
      </c>
      <c r="W59" s="191">
        <v>246737929.171</v>
      </c>
    </row>
    <row r="60" spans="2:23" ht="12.75" thickBot="1">
      <c r="B60" s="33"/>
      <c r="C60" s="153"/>
      <c r="D60" s="153"/>
      <c r="E60" s="154"/>
      <c r="F60" s="154"/>
      <c r="G60" s="154"/>
      <c r="H60" s="154"/>
      <c r="I60" s="154"/>
      <c r="J60" s="154"/>
      <c r="K60" s="154"/>
      <c r="L60" s="154"/>
      <c r="M60" s="155"/>
      <c r="N60" s="155"/>
      <c r="O60" s="155"/>
      <c r="P60" s="94"/>
      <c r="Q60" s="156"/>
      <c r="R60" s="156"/>
      <c r="S60" s="156"/>
      <c r="T60" s="94"/>
    </row>
    <row r="61" spans="2:23" ht="12.75" thickTop="1">
      <c r="B61" s="170" t="s">
        <v>21</v>
      </c>
      <c r="C61" s="171">
        <f>SUM(C43:C59)</f>
        <v>304342166</v>
      </c>
      <c r="D61" s="171">
        <f t="shared" ref="D61:P61" si="2">SUM(D43:D59)</f>
        <v>315034148</v>
      </c>
      <c r="E61" s="171">
        <f t="shared" si="2"/>
        <v>322984832</v>
      </c>
      <c r="F61" s="171">
        <f t="shared" si="2"/>
        <v>391333843</v>
      </c>
      <c r="G61" s="171">
        <f t="shared" si="2"/>
        <v>481274100</v>
      </c>
      <c r="H61" s="171">
        <f t="shared" si="2"/>
        <v>483710738</v>
      </c>
      <c r="I61" s="171">
        <f t="shared" si="2"/>
        <v>595400783</v>
      </c>
      <c r="J61" s="171">
        <f t="shared" si="2"/>
        <v>820796236</v>
      </c>
      <c r="K61" s="171">
        <f t="shared" si="2"/>
        <v>1038299501</v>
      </c>
      <c r="L61" s="171">
        <f t="shared" si="2"/>
        <v>1112256675</v>
      </c>
      <c r="M61" s="171">
        <f t="shared" si="2"/>
        <v>1278453001</v>
      </c>
      <c r="N61" s="171">
        <f t="shared" si="2"/>
        <v>1361190420</v>
      </c>
      <c r="O61" s="171">
        <f t="shared" si="2"/>
        <v>1278884739</v>
      </c>
      <c r="P61" s="171">
        <f t="shared" si="2"/>
        <v>1338653245</v>
      </c>
      <c r="Q61" s="171">
        <f t="shared" ref="Q61:V61" si="3">SUM(Q43:Q59)</f>
        <v>1445339580.1470001</v>
      </c>
      <c r="R61" s="171">
        <f t="shared" si="3"/>
        <v>1581908657</v>
      </c>
      <c r="S61" s="171">
        <f t="shared" si="3"/>
        <v>1615515321</v>
      </c>
      <c r="T61" s="171">
        <f t="shared" si="3"/>
        <v>1568168849</v>
      </c>
      <c r="U61" s="171">
        <f t="shared" si="3"/>
        <v>1857757879.9899998</v>
      </c>
      <c r="V61" s="171">
        <f t="shared" si="3"/>
        <v>1839682367.3940001</v>
      </c>
      <c r="W61" s="172">
        <f t="shared" ref="W61" si="4">SUM(W43:W59)</f>
        <v>2317495294.1309996</v>
      </c>
    </row>
    <row r="62" spans="2:23" ht="11.25">
      <c r="B62" s="210" t="s">
        <v>833</v>
      </c>
      <c r="C62" s="442"/>
      <c r="D62" s="442"/>
      <c r="E62" s="442"/>
      <c r="F62" s="442"/>
      <c r="G62" s="442"/>
      <c r="H62" s="442"/>
      <c r="I62" s="442"/>
      <c r="J62" s="442"/>
      <c r="K62" s="442"/>
      <c r="L62" s="442"/>
      <c r="M62" s="442"/>
      <c r="N62" s="442"/>
      <c r="O62" s="442"/>
      <c r="P62" s="442"/>
      <c r="Q62" s="442"/>
      <c r="R62" s="442"/>
      <c r="S62" s="442"/>
      <c r="T62" s="442"/>
    </row>
    <row r="63" spans="2:23" ht="11.25">
      <c r="B63" s="213" t="s">
        <v>639</v>
      </c>
      <c r="C63" s="443"/>
      <c r="D63" s="443"/>
      <c r="E63" s="443"/>
      <c r="F63" s="443"/>
      <c r="G63" s="443"/>
      <c r="H63" s="443"/>
      <c r="I63" s="443"/>
      <c r="J63" s="443"/>
      <c r="K63" s="443"/>
      <c r="L63" s="443"/>
      <c r="M63" s="443"/>
      <c r="N63" s="443"/>
      <c r="O63" s="443"/>
      <c r="P63" s="443"/>
      <c r="Q63" s="443"/>
      <c r="R63" s="443"/>
      <c r="S63" s="443"/>
      <c r="T63" s="443"/>
    </row>
    <row r="64" spans="2:23" ht="12.75">
      <c r="B64" s="213" t="s">
        <v>461</v>
      </c>
      <c r="D64" s="215"/>
      <c r="F64" s="48"/>
      <c r="I64" s="473"/>
      <c r="K64" s="26"/>
    </row>
    <row r="65" spans="2:23" ht="12.75">
      <c r="B65" s="213" t="s">
        <v>834</v>
      </c>
      <c r="D65" s="216"/>
      <c r="F65" s="48"/>
      <c r="I65" s="473"/>
      <c r="K65" s="26"/>
    </row>
    <row r="66" spans="2:23" ht="12.75">
      <c r="B66" s="213"/>
      <c r="D66" s="218"/>
      <c r="F66" s="48"/>
      <c r="I66" s="473"/>
      <c r="K66" s="26"/>
    </row>
    <row r="67" spans="2:23" ht="12.75">
      <c r="B67" s="217"/>
      <c r="D67" s="219"/>
      <c r="I67" s="473"/>
    </row>
    <row r="68" spans="2:23" ht="12.75">
      <c r="B68" s="217"/>
      <c r="C68" s="217"/>
      <c r="D68" s="219"/>
      <c r="I68" s="473"/>
    </row>
    <row r="69" spans="2:23" ht="12.75">
      <c r="B69" s="217"/>
      <c r="C69" s="217"/>
      <c r="D69" s="219"/>
      <c r="I69" s="473"/>
    </row>
    <row r="70" spans="2:23" customFormat="1" ht="12.75">
      <c r="B70" s="275" t="s">
        <v>53</v>
      </c>
      <c r="C70" s="212"/>
      <c r="D70" s="212"/>
      <c r="E70" s="26"/>
      <c r="F70" s="26"/>
      <c r="G70" s="26"/>
      <c r="H70" s="26"/>
      <c r="I70" s="26"/>
      <c r="J70" s="26"/>
      <c r="K70" s="26"/>
      <c r="L70" s="11"/>
      <c r="M70" s="11"/>
      <c r="N70" s="67"/>
      <c r="P70" s="64"/>
      <c r="Q70" s="64"/>
      <c r="R70" s="117"/>
      <c r="S70" s="64"/>
    </row>
    <row r="71" spans="2:23" customFormat="1" ht="12.75">
      <c r="B71" s="211" t="s">
        <v>62</v>
      </c>
      <c r="C71" s="211"/>
      <c r="D71" s="211"/>
      <c r="E71" s="26"/>
      <c r="F71" s="26"/>
      <c r="G71" s="26"/>
      <c r="H71" s="26"/>
      <c r="I71" s="26"/>
      <c r="J71" s="26"/>
      <c r="K71" s="26"/>
      <c r="L71" s="11"/>
      <c r="M71" s="11"/>
      <c r="N71" s="67"/>
      <c r="P71" s="64"/>
      <c r="Q71" s="64"/>
      <c r="R71" s="117"/>
      <c r="S71" s="64"/>
    </row>
    <row r="72" spans="2:23" customFormat="1" ht="12.75">
      <c r="B72" s="166" t="s">
        <v>63</v>
      </c>
      <c r="C72" s="166"/>
      <c r="D72" s="166"/>
      <c r="E72" s="29"/>
      <c r="F72" s="26"/>
      <c r="G72" s="26"/>
      <c r="H72" s="26"/>
      <c r="I72" s="26"/>
      <c r="J72" s="26"/>
      <c r="K72" s="26"/>
      <c r="L72" s="11"/>
      <c r="M72" s="11"/>
      <c r="N72" s="67"/>
      <c r="P72" s="64"/>
      <c r="Q72" s="64"/>
      <c r="R72" s="117"/>
      <c r="S72" s="64"/>
    </row>
    <row r="73" spans="2:23" customFormat="1" ht="12.75">
      <c r="B73" s="211" t="s">
        <v>2</v>
      </c>
      <c r="C73" s="15"/>
      <c r="D73" s="15"/>
      <c r="E73" s="26"/>
      <c r="F73" s="26"/>
      <c r="G73" s="26"/>
      <c r="H73" s="26"/>
      <c r="I73" s="26"/>
      <c r="J73" s="54"/>
      <c r="K73" s="26"/>
      <c r="L73" s="11"/>
      <c r="M73" s="11"/>
      <c r="N73" s="11"/>
      <c r="O73" s="108" t="s">
        <v>185</v>
      </c>
      <c r="P73" s="64"/>
      <c r="Q73" s="64"/>
      <c r="R73" s="117"/>
      <c r="S73" s="64"/>
    </row>
    <row r="74" spans="2:23" customFormat="1" ht="12.75">
      <c r="B74" s="11"/>
      <c r="C74" s="11"/>
      <c r="D74" s="11"/>
      <c r="E74" s="26"/>
      <c r="F74" s="26"/>
      <c r="G74" s="26"/>
      <c r="H74" s="26"/>
      <c r="I74" s="26"/>
      <c r="J74" s="26"/>
      <c r="K74" s="26"/>
      <c r="L74" s="11"/>
      <c r="M74" s="11"/>
      <c r="N74" s="67"/>
      <c r="P74" s="64"/>
      <c r="Q74" s="64"/>
      <c r="R74" s="117"/>
      <c r="S74" s="64"/>
    </row>
    <row r="75" spans="2:23" customFormat="1" ht="12.75">
      <c r="B75" s="149" t="s">
        <v>3</v>
      </c>
      <c r="C75" s="150">
        <v>2001</v>
      </c>
      <c r="D75" s="150" t="s">
        <v>64</v>
      </c>
      <c r="E75" s="151" t="s">
        <v>65</v>
      </c>
      <c r="F75" s="151" t="s">
        <v>66</v>
      </c>
      <c r="G75" s="151" t="s">
        <v>67</v>
      </c>
      <c r="H75" s="151" t="s">
        <v>68</v>
      </c>
      <c r="I75" s="151" t="s">
        <v>69</v>
      </c>
      <c r="J75" s="151" t="s">
        <v>70</v>
      </c>
      <c r="K75" s="151">
        <v>2009</v>
      </c>
      <c r="L75" s="151">
        <v>2010</v>
      </c>
      <c r="M75" s="151" t="s">
        <v>216</v>
      </c>
      <c r="N75" s="151">
        <v>2012</v>
      </c>
      <c r="O75" s="151">
        <v>2013</v>
      </c>
      <c r="P75" s="151">
        <v>2014</v>
      </c>
      <c r="Q75" s="151" t="s">
        <v>605</v>
      </c>
      <c r="R75" s="151" t="s">
        <v>603</v>
      </c>
      <c r="S75" s="151" t="s">
        <v>604</v>
      </c>
      <c r="T75" s="151" t="s">
        <v>588</v>
      </c>
      <c r="U75" s="151" t="s">
        <v>678</v>
      </c>
      <c r="V75" s="151" t="s">
        <v>679</v>
      </c>
      <c r="W75" s="152" t="s">
        <v>684</v>
      </c>
    </row>
    <row r="76" spans="2:23" customFormat="1" ht="12.75">
      <c r="B76" s="179" t="s">
        <v>4</v>
      </c>
      <c r="C76" s="185">
        <v>0</v>
      </c>
      <c r="D76" s="185">
        <v>0</v>
      </c>
      <c r="E76" s="185">
        <v>0</v>
      </c>
      <c r="F76" s="185">
        <v>0</v>
      </c>
      <c r="G76" s="185">
        <v>0</v>
      </c>
      <c r="H76" s="185">
        <v>0</v>
      </c>
      <c r="I76" s="185">
        <v>0</v>
      </c>
      <c r="J76" s="185">
        <v>0</v>
      </c>
      <c r="K76" s="185">
        <v>0</v>
      </c>
      <c r="L76" s="185">
        <v>10354752</v>
      </c>
      <c r="M76" s="185">
        <v>7075083</v>
      </c>
      <c r="N76" s="185">
        <v>2687114</v>
      </c>
      <c r="O76" s="185">
        <v>1896438</v>
      </c>
      <c r="P76" s="185">
        <v>305374</v>
      </c>
      <c r="Q76" s="185">
        <v>583345</v>
      </c>
      <c r="R76" s="185">
        <v>735160</v>
      </c>
      <c r="S76" s="185">
        <v>530169</v>
      </c>
      <c r="T76" s="185">
        <v>1730500</v>
      </c>
      <c r="U76" s="185">
        <v>2451710</v>
      </c>
      <c r="V76" s="185">
        <v>231836</v>
      </c>
      <c r="W76" s="185">
        <v>165600</v>
      </c>
    </row>
    <row r="77" spans="2:23" customFormat="1" ht="12.75">
      <c r="B77" s="181" t="s">
        <v>6</v>
      </c>
      <c r="C77" s="185">
        <v>43844</v>
      </c>
      <c r="D77" s="185">
        <v>918742</v>
      </c>
      <c r="E77" s="185">
        <v>190866</v>
      </c>
      <c r="F77" s="185">
        <v>39134</v>
      </c>
      <c r="G77" s="185">
        <v>122734</v>
      </c>
      <c r="H77" s="185">
        <v>0</v>
      </c>
      <c r="I77" s="185">
        <v>27500</v>
      </c>
      <c r="J77" s="185">
        <v>0</v>
      </c>
      <c r="K77" s="185">
        <v>0</v>
      </c>
      <c r="L77" s="185">
        <v>0</v>
      </c>
      <c r="M77" s="185">
        <v>44728</v>
      </c>
      <c r="N77" s="185">
        <v>20325</v>
      </c>
      <c r="O77" s="185">
        <v>7033</v>
      </c>
      <c r="P77" s="185">
        <v>101785</v>
      </c>
      <c r="Q77" s="185">
        <v>4728569</v>
      </c>
      <c r="R77" s="185">
        <v>5214506</v>
      </c>
      <c r="S77" s="185">
        <v>9984754</v>
      </c>
      <c r="T77" s="185">
        <v>2349119.7000000002</v>
      </c>
      <c r="U77" s="185">
        <v>1344602</v>
      </c>
      <c r="V77" s="185">
        <v>715819.13099999994</v>
      </c>
      <c r="W77" s="185">
        <v>29699847.375999998</v>
      </c>
    </row>
    <row r="78" spans="2:23" customFormat="1" ht="12.75">
      <c r="B78" s="181" t="s">
        <v>7</v>
      </c>
      <c r="C78" s="185">
        <v>0</v>
      </c>
      <c r="D78" s="185">
        <v>0</v>
      </c>
      <c r="E78" s="185">
        <v>17868</v>
      </c>
      <c r="F78" s="185">
        <v>52595</v>
      </c>
      <c r="G78" s="185">
        <v>127224</v>
      </c>
      <c r="H78" s="185">
        <v>0</v>
      </c>
      <c r="I78" s="185">
        <v>14126</v>
      </c>
      <c r="J78" s="185">
        <v>704983</v>
      </c>
      <c r="K78" s="185">
        <v>1195048</v>
      </c>
      <c r="L78" s="185">
        <v>11080040</v>
      </c>
      <c r="M78" s="185">
        <v>1194405</v>
      </c>
      <c r="N78" s="185">
        <v>282401</v>
      </c>
      <c r="O78" s="185">
        <v>109671</v>
      </c>
      <c r="P78" s="185">
        <v>373510</v>
      </c>
      <c r="Q78" s="185">
        <v>1760460</v>
      </c>
      <c r="R78" s="185">
        <v>1604945</v>
      </c>
      <c r="S78" s="185">
        <v>0</v>
      </c>
      <c r="T78" s="185">
        <v>0</v>
      </c>
      <c r="U78" s="185">
        <v>5316741</v>
      </c>
      <c r="V78" s="185">
        <v>3214811</v>
      </c>
      <c r="W78" s="185">
        <v>186492</v>
      </c>
    </row>
    <row r="79" spans="2:23" customFormat="1" ht="12.75">
      <c r="B79" s="181" t="s">
        <v>8</v>
      </c>
      <c r="C79" s="185">
        <v>76838</v>
      </c>
      <c r="D79" s="185">
        <v>51892</v>
      </c>
      <c r="E79" s="185">
        <v>44351</v>
      </c>
      <c r="F79" s="185">
        <v>47088</v>
      </c>
      <c r="G79" s="185">
        <v>114495</v>
      </c>
      <c r="H79" s="185">
        <v>0</v>
      </c>
      <c r="I79" s="185">
        <v>0</v>
      </c>
      <c r="J79" s="185">
        <v>1386093</v>
      </c>
      <c r="K79" s="185">
        <v>2577001</v>
      </c>
      <c r="L79" s="185">
        <v>1457306</v>
      </c>
      <c r="M79" s="185">
        <v>1836379</v>
      </c>
      <c r="N79" s="185">
        <v>0</v>
      </c>
      <c r="O79" s="185">
        <v>0</v>
      </c>
      <c r="P79" s="185">
        <v>1256856</v>
      </c>
      <c r="Q79" s="185">
        <v>1183726</v>
      </c>
      <c r="R79" s="185">
        <v>6708198</v>
      </c>
      <c r="S79" s="185">
        <v>22284</v>
      </c>
      <c r="T79" s="185">
        <v>1353311</v>
      </c>
      <c r="U79" s="185">
        <v>738854</v>
      </c>
      <c r="V79" s="185">
        <v>648082.17700000003</v>
      </c>
      <c r="W79" s="185">
        <v>956616</v>
      </c>
    </row>
    <row r="80" spans="2:23" customFormat="1" ht="12.75">
      <c r="B80" s="181" t="s">
        <v>9</v>
      </c>
      <c r="C80" s="185">
        <v>0</v>
      </c>
      <c r="D80" s="185">
        <v>31349</v>
      </c>
      <c r="E80" s="185">
        <v>93118</v>
      </c>
      <c r="F80" s="185">
        <v>87572</v>
      </c>
      <c r="G80" s="185">
        <v>109439</v>
      </c>
      <c r="H80" s="185">
        <v>0</v>
      </c>
      <c r="I80" s="185">
        <v>0</v>
      </c>
      <c r="J80" s="185">
        <v>494479</v>
      </c>
      <c r="K80" s="185">
        <v>230622</v>
      </c>
      <c r="L80" s="185">
        <v>549416</v>
      </c>
      <c r="M80" s="185">
        <v>3951710</v>
      </c>
      <c r="N80" s="185">
        <v>3715472</v>
      </c>
      <c r="O80" s="185">
        <v>1495942</v>
      </c>
      <c r="P80" s="185">
        <v>1583762</v>
      </c>
      <c r="Q80" s="185">
        <v>4780077</v>
      </c>
      <c r="R80" s="185">
        <v>10870482</v>
      </c>
      <c r="S80" s="185">
        <v>4047559</v>
      </c>
      <c r="T80" s="185">
        <v>6189229</v>
      </c>
      <c r="U80" s="185">
        <v>936115</v>
      </c>
      <c r="V80" s="185">
        <v>1647193.0960000001</v>
      </c>
      <c r="W80" s="185">
        <v>680903</v>
      </c>
    </row>
    <row r="81" spans="2:23" customFormat="1" ht="12.75">
      <c r="B81" s="181" t="s">
        <v>10</v>
      </c>
      <c r="C81" s="185">
        <v>752209</v>
      </c>
      <c r="D81" s="185">
        <v>246851</v>
      </c>
      <c r="E81" s="185">
        <v>465990</v>
      </c>
      <c r="F81" s="185">
        <v>127881</v>
      </c>
      <c r="G81" s="185">
        <v>1391792</v>
      </c>
      <c r="H81" s="185">
        <v>2002823</v>
      </c>
      <c r="I81" s="185">
        <v>362889</v>
      </c>
      <c r="J81" s="185">
        <v>1298954</v>
      </c>
      <c r="K81" s="185">
        <v>6607819</v>
      </c>
      <c r="L81" s="185">
        <v>12789953</v>
      </c>
      <c r="M81" s="185">
        <v>16170881.923</v>
      </c>
      <c r="N81" s="185">
        <v>9534376.1909999996</v>
      </c>
      <c r="O81" s="185">
        <v>21736533</v>
      </c>
      <c r="P81" s="185">
        <v>23121683</v>
      </c>
      <c r="Q81" s="185">
        <v>10885631</v>
      </c>
      <c r="R81" s="185">
        <v>35201688</v>
      </c>
      <c r="S81" s="185">
        <v>37654791</v>
      </c>
      <c r="T81" s="185">
        <v>97365839.922000006</v>
      </c>
      <c r="U81" s="185">
        <v>115200622</v>
      </c>
      <c r="V81" s="185">
        <v>168058829.50699997</v>
      </c>
      <c r="W81" s="185">
        <v>96245623.679999992</v>
      </c>
    </row>
    <row r="82" spans="2:23" customFormat="1" ht="12.75">
      <c r="B82" s="181" t="s">
        <v>11</v>
      </c>
      <c r="C82" s="185">
        <v>13913308</v>
      </c>
      <c r="D82" s="185">
        <v>5720606</v>
      </c>
      <c r="E82" s="185">
        <v>2065204</v>
      </c>
      <c r="F82" s="185">
        <v>3502151</v>
      </c>
      <c r="G82" s="185">
        <v>1562156</v>
      </c>
      <c r="H82" s="185">
        <v>783024</v>
      </c>
      <c r="I82" s="185">
        <v>2593590</v>
      </c>
      <c r="J82" s="185">
        <v>10660799</v>
      </c>
      <c r="K82" s="185">
        <v>7388402</v>
      </c>
      <c r="L82" s="185">
        <v>33014395</v>
      </c>
      <c r="M82" s="185">
        <v>72053101.590999991</v>
      </c>
      <c r="N82" s="185">
        <v>75552532</v>
      </c>
      <c r="O82" s="185">
        <v>39244608</v>
      </c>
      <c r="P82" s="185">
        <v>58112495</v>
      </c>
      <c r="Q82" s="185">
        <v>124478302</v>
      </c>
      <c r="R82" s="185">
        <v>68515787.372000009</v>
      </c>
      <c r="S82" s="185">
        <v>66361857</v>
      </c>
      <c r="T82" s="185">
        <v>52191338.372000001</v>
      </c>
      <c r="U82" s="185">
        <v>84879049</v>
      </c>
      <c r="V82" s="185">
        <v>56026924.204000004</v>
      </c>
      <c r="W82" s="185">
        <v>12860870.006000001</v>
      </c>
    </row>
    <row r="83" spans="2:23" customFormat="1" ht="12.75">
      <c r="B83" s="181" t="s">
        <v>12</v>
      </c>
      <c r="C83" s="185">
        <v>859165</v>
      </c>
      <c r="D83" s="185">
        <v>14057</v>
      </c>
      <c r="E83" s="185">
        <v>14182</v>
      </c>
      <c r="F83" s="185">
        <v>63490</v>
      </c>
      <c r="G83" s="185">
        <v>313594</v>
      </c>
      <c r="H83" s="185">
        <v>0</v>
      </c>
      <c r="I83" s="185">
        <v>2395370</v>
      </c>
      <c r="J83" s="185">
        <v>1680961</v>
      </c>
      <c r="K83" s="185">
        <v>1403658</v>
      </c>
      <c r="L83" s="185">
        <v>28416060</v>
      </c>
      <c r="M83" s="185">
        <v>17003414</v>
      </c>
      <c r="N83" s="185">
        <v>15697524</v>
      </c>
      <c r="O83" s="185">
        <v>27476916</v>
      </c>
      <c r="P83" s="185">
        <v>24296630</v>
      </c>
      <c r="Q83" s="185">
        <v>16508104</v>
      </c>
      <c r="R83" s="185">
        <v>11032764</v>
      </c>
      <c r="S83" s="185">
        <v>12369380</v>
      </c>
      <c r="T83" s="185">
        <v>3361386.588</v>
      </c>
      <c r="U83" s="185">
        <v>3766976</v>
      </c>
      <c r="V83" s="185">
        <v>1012780</v>
      </c>
      <c r="W83" s="185">
        <v>177530</v>
      </c>
    </row>
    <row r="84" spans="2:23" customFormat="1" ht="12.75">
      <c r="B84" s="181" t="s">
        <v>13</v>
      </c>
      <c r="C84" s="185">
        <v>76277</v>
      </c>
      <c r="D84" s="185">
        <v>66466</v>
      </c>
      <c r="E84" s="185">
        <v>68646</v>
      </c>
      <c r="F84" s="185">
        <v>154915</v>
      </c>
      <c r="G84" s="185">
        <v>137781</v>
      </c>
      <c r="H84" s="185">
        <v>895629</v>
      </c>
      <c r="I84" s="185">
        <v>4097776</v>
      </c>
      <c r="J84" s="185">
        <v>1805102</v>
      </c>
      <c r="K84" s="185">
        <v>0</v>
      </c>
      <c r="L84" s="185">
        <v>10468116</v>
      </c>
      <c r="M84" s="185">
        <v>32617487</v>
      </c>
      <c r="N84" s="185">
        <v>23052700.318000004</v>
      </c>
      <c r="O84" s="185">
        <v>24205544</v>
      </c>
      <c r="P84" s="185">
        <v>29377488.640000001</v>
      </c>
      <c r="Q84" s="185">
        <v>20081084</v>
      </c>
      <c r="R84" s="185">
        <v>14677281</v>
      </c>
      <c r="S84" s="185">
        <v>4427809</v>
      </c>
      <c r="T84" s="185">
        <v>6381738</v>
      </c>
      <c r="U84" s="185">
        <v>910046</v>
      </c>
      <c r="V84" s="185">
        <v>1913755.0530000001</v>
      </c>
      <c r="W84" s="185">
        <v>2275650</v>
      </c>
    </row>
    <row r="85" spans="2:23" customFormat="1" ht="12.75">
      <c r="B85" s="181" t="s">
        <v>608</v>
      </c>
      <c r="C85" s="185">
        <v>0</v>
      </c>
      <c r="D85" s="185">
        <v>0</v>
      </c>
      <c r="E85" s="185">
        <v>0</v>
      </c>
      <c r="F85" s="185">
        <v>0</v>
      </c>
      <c r="G85" s="185">
        <v>0</v>
      </c>
      <c r="H85" s="185">
        <v>0</v>
      </c>
      <c r="I85" s="185">
        <v>0</v>
      </c>
      <c r="J85" s="185">
        <v>0</v>
      </c>
      <c r="K85" s="185">
        <v>0</v>
      </c>
      <c r="L85" s="185">
        <v>0</v>
      </c>
      <c r="M85" s="185">
        <v>0</v>
      </c>
      <c r="N85" s="185">
        <v>0</v>
      </c>
      <c r="O85" s="185">
        <v>0</v>
      </c>
      <c r="P85" s="185">
        <v>0</v>
      </c>
      <c r="Q85" s="185">
        <v>0</v>
      </c>
      <c r="R85" s="185">
        <v>0</v>
      </c>
      <c r="S85" s="185">
        <v>0</v>
      </c>
      <c r="T85" s="185">
        <v>0</v>
      </c>
      <c r="U85" s="185">
        <v>19385041</v>
      </c>
      <c r="V85" s="185">
        <v>17732112.598000001</v>
      </c>
      <c r="W85" s="185">
        <v>429664</v>
      </c>
    </row>
    <row r="86" spans="2:23" customFormat="1" ht="12.75">
      <c r="B86" s="181" t="s">
        <v>14</v>
      </c>
      <c r="C86" s="185">
        <v>803317</v>
      </c>
      <c r="D86" s="185">
        <v>1037725</v>
      </c>
      <c r="E86" s="185">
        <v>268450</v>
      </c>
      <c r="F86" s="185">
        <v>232262</v>
      </c>
      <c r="G86" s="185">
        <v>1230062</v>
      </c>
      <c r="H86" s="185">
        <v>609220</v>
      </c>
      <c r="I86" s="185">
        <v>1807371</v>
      </c>
      <c r="J86" s="185">
        <v>4596667</v>
      </c>
      <c r="K86" s="185">
        <v>26267283</v>
      </c>
      <c r="L86" s="185">
        <v>43261493</v>
      </c>
      <c r="M86" s="185">
        <v>39044314</v>
      </c>
      <c r="N86" s="185">
        <v>43983149</v>
      </c>
      <c r="O86" s="185">
        <v>42446428</v>
      </c>
      <c r="P86" s="185">
        <v>46997030</v>
      </c>
      <c r="Q86" s="185">
        <v>62572681</v>
      </c>
      <c r="R86" s="185">
        <v>36766512</v>
      </c>
      <c r="S86" s="185">
        <v>32161767</v>
      </c>
      <c r="T86" s="185">
        <v>36966842.277999997</v>
      </c>
      <c r="U86" s="185">
        <v>56959685</v>
      </c>
      <c r="V86" s="185">
        <v>37484243.664999999</v>
      </c>
      <c r="W86" s="185">
        <v>28308778.901999999</v>
      </c>
    </row>
    <row r="87" spans="2:23" customFormat="1" ht="12.75">
      <c r="B87" s="181" t="s">
        <v>15</v>
      </c>
      <c r="C87" s="185">
        <v>3179784</v>
      </c>
      <c r="D87" s="185">
        <v>41040</v>
      </c>
      <c r="E87" s="185">
        <v>65082</v>
      </c>
      <c r="F87" s="185">
        <v>200589</v>
      </c>
      <c r="G87" s="185">
        <v>164185</v>
      </c>
      <c r="H87" s="185">
        <v>28109</v>
      </c>
      <c r="I87" s="185">
        <v>1733625</v>
      </c>
      <c r="J87" s="185">
        <v>8714468</v>
      </c>
      <c r="K87" s="185">
        <v>15053308</v>
      </c>
      <c r="L87" s="185">
        <v>7109950</v>
      </c>
      <c r="M87" s="185">
        <v>9537380.5110500008</v>
      </c>
      <c r="N87" s="185">
        <v>2481721.5889999997</v>
      </c>
      <c r="O87" s="185">
        <v>1450565</v>
      </c>
      <c r="P87" s="185">
        <v>6601561</v>
      </c>
      <c r="Q87" s="185">
        <v>19623806</v>
      </c>
      <c r="R87" s="185">
        <v>4968395</v>
      </c>
      <c r="S87" s="185">
        <v>35011915</v>
      </c>
      <c r="T87" s="185">
        <v>8678892</v>
      </c>
      <c r="U87" s="185">
        <v>13566887</v>
      </c>
      <c r="V87" s="185">
        <v>12544805.927999998</v>
      </c>
      <c r="W87" s="185">
        <v>4083871.3240099996</v>
      </c>
    </row>
    <row r="88" spans="2:23" customFormat="1" ht="12.75">
      <c r="B88" s="181" t="s">
        <v>16</v>
      </c>
      <c r="C88" s="185">
        <v>0</v>
      </c>
      <c r="D88" s="185">
        <v>0</v>
      </c>
      <c r="E88" s="185">
        <v>0</v>
      </c>
      <c r="F88" s="185">
        <v>0</v>
      </c>
      <c r="G88" s="185">
        <v>0</v>
      </c>
      <c r="H88" s="185">
        <v>0</v>
      </c>
      <c r="I88" s="185">
        <v>0</v>
      </c>
      <c r="J88" s="185">
        <v>110568</v>
      </c>
      <c r="K88" s="185">
        <v>2073375</v>
      </c>
      <c r="L88" s="185">
        <v>2450752</v>
      </c>
      <c r="M88" s="185">
        <v>5765653.3090000004</v>
      </c>
      <c r="N88" s="185">
        <v>4296978</v>
      </c>
      <c r="O88" s="185">
        <v>1495355</v>
      </c>
      <c r="P88" s="185">
        <v>3734611</v>
      </c>
      <c r="Q88" s="185">
        <v>3530503</v>
      </c>
      <c r="R88" s="185">
        <v>3217921</v>
      </c>
      <c r="S88" s="185">
        <v>0</v>
      </c>
      <c r="T88" s="185">
        <v>4438616</v>
      </c>
      <c r="U88" s="185">
        <v>5629099.7999999998</v>
      </c>
      <c r="V88" s="185">
        <v>5822364.4929999998</v>
      </c>
      <c r="W88" s="185">
        <v>2727386.9699999997</v>
      </c>
    </row>
    <row r="89" spans="2:23" customFormat="1" ht="12.75">
      <c r="B89" s="181" t="s">
        <v>17</v>
      </c>
      <c r="C89" s="185">
        <v>966521</v>
      </c>
      <c r="D89" s="185">
        <v>645177</v>
      </c>
      <c r="E89" s="185">
        <v>198504</v>
      </c>
      <c r="F89" s="185">
        <v>382918</v>
      </c>
      <c r="G89" s="185">
        <v>3053352</v>
      </c>
      <c r="H89" s="185">
        <v>5928348</v>
      </c>
      <c r="I89" s="185">
        <v>19248177</v>
      </c>
      <c r="J89" s="185">
        <v>11606774</v>
      </c>
      <c r="K89" s="185">
        <v>13027669</v>
      </c>
      <c r="L89" s="185">
        <v>8050256</v>
      </c>
      <c r="M89" s="185">
        <v>32554580.243000001</v>
      </c>
      <c r="N89" s="185">
        <v>36550661</v>
      </c>
      <c r="O89" s="185">
        <v>31040953</v>
      </c>
      <c r="P89" s="185">
        <v>21754515</v>
      </c>
      <c r="Q89" s="185">
        <v>16767378</v>
      </c>
      <c r="R89" s="185">
        <v>9571849</v>
      </c>
      <c r="S89" s="185">
        <v>6870927</v>
      </c>
      <c r="T89" s="185">
        <v>6633357</v>
      </c>
      <c r="U89" s="185">
        <v>8520105</v>
      </c>
      <c r="V89" s="185">
        <v>4868378.7070000004</v>
      </c>
      <c r="W89" s="185">
        <v>6498516</v>
      </c>
    </row>
    <row r="90" spans="2:23" customFormat="1" ht="12.75">
      <c r="B90" s="181" t="s">
        <v>84</v>
      </c>
      <c r="C90" s="185">
        <v>510586</v>
      </c>
      <c r="D90" s="185">
        <v>21213</v>
      </c>
      <c r="E90" s="185">
        <v>20996</v>
      </c>
      <c r="F90" s="185">
        <v>126632</v>
      </c>
      <c r="G90" s="185">
        <v>25215</v>
      </c>
      <c r="H90" s="185">
        <v>0</v>
      </c>
      <c r="I90" s="185">
        <v>0</v>
      </c>
      <c r="J90" s="185">
        <v>0</v>
      </c>
      <c r="K90" s="185">
        <v>0</v>
      </c>
      <c r="L90" s="185">
        <v>18850</v>
      </c>
      <c r="M90" s="185">
        <v>1480483</v>
      </c>
      <c r="N90" s="185">
        <v>1652120</v>
      </c>
      <c r="O90" s="185">
        <v>9479712</v>
      </c>
      <c r="P90" s="185">
        <v>10290383</v>
      </c>
      <c r="Q90" s="185">
        <v>18210431</v>
      </c>
      <c r="R90" s="185">
        <v>8347325</v>
      </c>
      <c r="S90" s="185">
        <v>2073173</v>
      </c>
      <c r="T90" s="185">
        <v>2532085</v>
      </c>
      <c r="U90" s="185">
        <v>2242926</v>
      </c>
      <c r="V90" s="185">
        <v>740368</v>
      </c>
      <c r="W90" s="185">
        <v>1340855</v>
      </c>
    </row>
    <row r="91" spans="2:23" customFormat="1" ht="12.75">
      <c r="B91" s="181" t="s">
        <v>19</v>
      </c>
      <c r="C91" s="185">
        <v>61866</v>
      </c>
      <c r="D91" s="185">
        <v>46120</v>
      </c>
      <c r="E91" s="185">
        <v>19700</v>
      </c>
      <c r="F91" s="185">
        <v>7915</v>
      </c>
      <c r="G91" s="185">
        <v>19406</v>
      </c>
      <c r="H91" s="185">
        <v>448438</v>
      </c>
      <c r="I91" s="185">
        <v>0</v>
      </c>
      <c r="J91" s="185">
        <v>0</v>
      </c>
      <c r="K91" s="185">
        <v>0</v>
      </c>
      <c r="L91" s="185">
        <v>13147122</v>
      </c>
      <c r="M91" s="185">
        <v>2859564</v>
      </c>
      <c r="N91" s="185">
        <v>423324</v>
      </c>
      <c r="O91" s="185">
        <v>95483</v>
      </c>
      <c r="P91" s="185">
        <v>273324</v>
      </c>
      <c r="Q91" s="185">
        <v>928464</v>
      </c>
      <c r="R91" s="185">
        <v>1512671</v>
      </c>
      <c r="S91" s="185">
        <v>0</v>
      </c>
      <c r="T91" s="185">
        <v>2097678</v>
      </c>
      <c r="U91" s="185">
        <v>2450806</v>
      </c>
      <c r="V91" s="185">
        <v>660103.01600000006</v>
      </c>
      <c r="W91" s="185">
        <v>1426676</v>
      </c>
    </row>
    <row r="92" spans="2:23" customFormat="1" ht="12.75">
      <c r="B92" s="181" t="s">
        <v>20</v>
      </c>
      <c r="C92" s="185">
        <v>6448990</v>
      </c>
      <c r="D92" s="185">
        <v>6539666</v>
      </c>
      <c r="E92" s="185">
        <v>9021088</v>
      </c>
      <c r="F92" s="185">
        <v>8558056</v>
      </c>
      <c r="G92" s="185">
        <v>9396165</v>
      </c>
      <c r="H92" s="185">
        <v>9818832</v>
      </c>
      <c r="I92" s="185">
        <v>26675859</v>
      </c>
      <c r="J92" s="185">
        <v>59262</v>
      </c>
      <c r="K92" s="185">
        <v>908911</v>
      </c>
      <c r="L92" s="185">
        <v>4733917</v>
      </c>
      <c r="M92" s="185">
        <v>0</v>
      </c>
      <c r="N92" s="185">
        <v>0</v>
      </c>
      <c r="O92" s="185">
        <v>0</v>
      </c>
      <c r="P92" s="185">
        <v>0</v>
      </c>
      <c r="Q92" s="185">
        <v>0</v>
      </c>
      <c r="R92" s="185">
        <v>0</v>
      </c>
      <c r="S92" s="185">
        <v>0</v>
      </c>
      <c r="T92" s="185">
        <v>0</v>
      </c>
      <c r="U92" s="185">
        <v>0</v>
      </c>
      <c r="V92" s="185">
        <v>0</v>
      </c>
      <c r="W92" s="185">
        <v>0</v>
      </c>
    </row>
    <row r="93" spans="2:23" customFormat="1" ht="13.5" thickBot="1">
      <c r="B93" s="33"/>
      <c r="C93" s="153"/>
      <c r="D93" s="153"/>
      <c r="E93" s="154"/>
      <c r="F93" s="154"/>
      <c r="G93" s="154"/>
      <c r="H93" s="154"/>
      <c r="I93" s="154"/>
      <c r="J93" s="154"/>
      <c r="K93" s="154"/>
      <c r="L93" s="154"/>
      <c r="M93" s="155"/>
      <c r="N93" s="155"/>
      <c r="O93" s="155"/>
      <c r="P93" s="94"/>
      <c r="Q93" s="156"/>
      <c r="R93" s="156"/>
      <c r="S93" s="156"/>
      <c r="T93" s="94"/>
    </row>
    <row r="94" spans="2:23" customFormat="1" ht="13.5" thickTop="1">
      <c r="B94" s="170" t="s">
        <v>21</v>
      </c>
      <c r="C94" s="171">
        <f>SUM(C76:C92)</f>
        <v>27692705</v>
      </c>
      <c r="D94" s="171">
        <f t="shared" ref="D94:T94" si="5">SUM(D76:D92)</f>
        <v>15380904</v>
      </c>
      <c r="E94" s="171">
        <f t="shared" si="5"/>
        <v>12554045</v>
      </c>
      <c r="F94" s="171">
        <f t="shared" si="5"/>
        <v>13583198</v>
      </c>
      <c r="G94" s="171">
        <f t="shared" si="5"/>
        <v>17767600</v>
      </c>
      <c r="H94" s="171">
        <f t="shared" si="5"/>
        <v>20514423</v>
      </c>
      <c r="I94" s="171">
        <f t="shared" si="5"/>
        <v>58956283</v>
      </c>
      <c r="J94" s="171">
        <f t="shared" si="5"/>
        <v>43119110</v>
      </c>
      <c r="K94" s="171">
        <f t="shared" si="5"/>
        <v>76733096</v>
      </c>
      <c r="L94" s="171">
        <f t="shared" si="5"/>
        <v>186902378</v>
      </c>
      <c r="M94" s="171">
        <f t="shared" si="5"/>
        <v>243189164.57705</v>
      </c>
      <c r="N94" s="171">
        <f t="shared" si="5"/>
        <v>219930398.09799999</v>
      </c>
      <c r="O94" s="171">
        <f t="shared" si="5"/>
        <v>202181181</v>
      </c>
      <c r="P94" s="171">
        <f t="shared" si="5"/>
        <v>228181007.63999999</v>
      </c>
      <c r="Q94" s="171">
        <f t="shared" si="5"/>
        <v>306622561</v>
      </c>
      <c r="R94" s="171">
        <f t="shared" si="5"/>
        <v>218945484.37200001</v>
      </c>
      <c r="S94" s="171">
        <f t="shared" si="5"/>
        <v>211516385</v>
      </c>
      <c r="T94" s="171">
        <f t="shared" si="5"/>
        <v>232269932.86000001</v>
      </c>
      <c r="U94" s="171">
        <f>SUM(U76:U92)</f>
        <v>324299264.80000001</v>
      </c>
      <c r="V94" s="171">
        <f t="shared" ref="V94:W94" si="6">SUM(V76:V92)</f>
        <v>313322406.57499993</v>
      </c>
      <c r="W94" s="172">
        <f t="shared" si="6"/>
        <v>188064880.25801</v>
      </c>
    </row>
    <row r="95" spans="2:23" customFormat="1" ht="12.75">
      <c r="B95" s="210" t="s">
        <v>835</v>
      </c>
      <c r="C95" s="11"/>
      <c r="D95" s="11"/>
      <c r="E95" s="11"/>
      <c r="F95" s="11"/>
      <c r="G95" s="11"/>
      <c r="H95" s="11"/>
      <c r="I95" s="11"/>
      <c r="J95" s="11"/>
      <c r="K95" s="11"/>
      <c r="L95" s="11"/>
      <c r="M95" s="11"/>
      <c r="N95" s="11"/>
      <c r="O95" s="11"/>
      <c r="P95" s="64"/>
      <c r="Q95" s="64"/>
      <c r="R95" s="117"/>
      <c r="S95" s="64"/>
    </row>
    <row r="96" spans="2:23" customFormat="1" ht="12.75">
      <c r="B96" s="214" t="s">
        <v>71</v>
      </c>
      <c r="C96" s="12"/>
      <c r="D96" s="12"/>
      <c r="E96" s="12"/>
      <c r="F96" s="12"/>
      <c r="G96" s="12"/>
      <c r="H96" s="12"/>
      <c r="I96" s="12"/>
      <c r="J96" s="12"/>
      <c r="K96" s="12"/>
      <c r="L96" s="12"/>
      <c r="M96" s="12"/>
      <c r="N96" s="12"/>
      <c r="O96" s="12"/>
      <c r="P96" s="12"/>
      <c r="Q96" s="12"/>
      <c r="R96" s="12"/>
      <c r="S96" s="129"/>
      <c r="T96" s="12"/>
    </row>
    <row r="97" spans="2:23" customFormat="1" ht="12.75">
      <c r="B97" s="210" t="s">
        <v>72</v>
      </c>
      <c r="C97" s="11"/>
      <c r="D97" s="11"/>
      <c r="E97" s="26"/>
      <c r="F97" s="26"/>
      <c r="G97" s="26"/>
      <c r="H97" s="26"/>
      <c r="I97" s="26"/>
      <c r="J97" s="26"/>
      <c r="K97" s="26"/>
      <c r="L97" s="11"/>
      <c r="M97" s="474"/>
      <c r="N97" s="67"/>
      <c r="P97" s="64"/>
      <c r="Q97" s="64"/>
      <c r="R97" s="117"/>
      <c r="S97" s="64"/>
    </row>
    <row r="98" spans="2:23" customFormat="1" ht="12.75">
      <c r="B98" s="210" t="s">
        <v>73</v>
      </c>
      <c r="C98" s="11"/>
      <c r="D98" s="11"/>
      <c r="E98" s="26"/>
      <c r="F98" s="26"/>
      <c r="G98" s="26"/>
      <c r="H98" s="26"/>
      <c r="I98" s="26"/>
      <c r="J98" s="26"/>
      <c r="K98" s="26"/>
      <c r="L98" s="11"/>
      <c r="M98" s="11"/>
      <c r="N98" s="67"/>
      <c r="P98" s="64"/>
      <c r="Q98" s="64"/>
      <c r="R98" s="117"/>
      <c r="S98" s="64"/>
    </row>
    <row r="99" spans="2:23" customFormat="1" ht="12.75">
      <c r="B99" s="213" t="s">
        <v>74</v>
      </c>
      <c r="C99" s="11"/>
      <c r="D99" s="11"/>
      <c r="E99" s="26"/>
      <c r="F99" s="26"/>
      <c r="G99" s="26"/>
      <c r="H99" s="26"/>
      <c r="I99" s="26"/>
      <c r="J99" s="26"/>
      <c r="K99" s="26"/>
      <c r="L99" s="11"/>
      <c r="M99" s="11"/>
      <c r="N99" s="67"/>
      <c r="P99" s="64"/>
      <c r="Q99" s="64"/>
      <c r="R99" s="117"/>
      <c r="S99" s="64"/>
    </row>
    <row r="100" spans="2:23" customFormat="1" ht="12.75">
      <c r="B100" s="210" t="s">
        <v>481</v>
      </c>
      <c r="C100" s="10"/>
      <c r="D100" s="10"/>
      <c r="E100" s="67"/>
      <c r="F100" s="48"/>
      <c r="G100" s="92"/>
      <c r="H100" s="92"/>
      <c r="I100" s="26"/>
      <c r="J100" s="26"/>
      <c r="K100" s="26"/>
      <c r="L100" s="11"/>
      <c r="M100" s="11"/>
      <c r="N100" s="67"/>
      <c r="P100" s="64"/>
      <c r="Q100" s="64"/>
      <c r="R100" s="117"/>
      <c r="S100" s="64"/>
    </row>
    <row r="101" spans="2:23" customFormat="1" ht="12.75">
      <c r="B101" s="225" t="s">
        <v>677</v>
      </c>
      <c r="C101" s="11"/>
      <c r="D101" s="11"/>
      <c r="E101" s="26"/>
      <c r="F101" s="26"/>
      <c r="G101" s="26"/>
      <c r="H101" s="26"/>
      <c r="I101" s="26"/>
      <c r="J101" s="26"/>
      <c r="K101" s="26"/>
      <c r="L101" s="11"/>
      <c r="M101" s="11"/>
      <c r="N101" s="67"/>
      <c r="P101" s="64"/>
      <c r="Q101" s="64"/>
      <c r="R101" s="117"/>
      <c r="S101" s="64"/>
    </row>
    <row r="102" spans="2:23" customFormat="1" ht="12.75">
      <c r="B102" s="213" t="s">
        <v>602</v>
      </c>
      <c r="C102" s="11"/>
      <c r="D102" s="11"/>
      <c r="E102" s="26"/>
      <c r="F102" s="26"/>
      <c r="G102" s="26"/>
      <c r="H102" s="26"/>
      <c r="I102" s="26"/>
      <c r="J102" s="26"/>
      <c r="K102" s="26"/>
      <c r="L102" s="11"/>
      <c r="M102" s="11"/>
      <c r="N102" s="67"/>
      <c r="P102" s="64"/>
      <c r="Q102" s="64"/>
      <c r="R102" s="117"/>
      <c r="S102" s="64"/>
    </row>
    <row r="103" spans="2:23" customFormat="1" ht="12.75">
      <c r="B103" s="47"/>
      <c r="C103" s="11"/>
      <c r="D103" s="11"/>
      <c r="E103" s="10"/>
      <c r="F103" s="26"/>
      <c r="G103" s="26"/>
      <c r="H103" s="26"/>
      <c r="I103" s="26"/>
      <c r="J103" s="26"/>
      <c r="K103" s="26"/>
      <c r="L103" s="11"/>
      <c r="M103" s="11"/>
      <c r="N103" s="67"/>
      <c r="P103" s="64"/>
      <c r="Q103" s="64"/>
      <c r="R103" s="117"/>
      <c r="S103" s="64"/>
    </row>
    <row r="107" spans="2:23">
      <c r="B107" s="212" t="s">
        <v>59</v>
      </c>
      <c r="C107" s="14"/>
      <c r="D107" s="14"/>
      <c r="E107" s="11"/>
      <c r="F107" s="11"/>
      <c r="G107" s="11"/>
      <c r="H107" s="11"/>
      <c r="I107" s="11"/>
      <c r="J107" s="11"/>
      <c r="K107" s="11"/>
    </row>
    <row r="108" spans="2:23">
      <c r="B108" s="211" t="s">
        <v>251</v>
      </c>
      <c r="C108" s="15"/>
      <c r="D108" s="15"/>
      <c r="E108" s="11"/>
      <c r="F108" s="11"/>
      <c r="G108" s="11"/>
      <c r="H108" s="11"/>
      <c r="I108" s="11"/>
      <c r="J108" s="11"/>
      <c r="K108" s="11"/>
    </row>
    <row r="109" spans="2:23">
      <c r="B109" s="166" t="s">
        <v>75</v>
      </c>
      <c r="C109" s="166"/>
      <c r="D109" s="166"/>
      <c r="E109" s="11"/>
      <c r="F109" s="11"/>
      <c r="G109" s="11"/>
      <c r="H109" s="11"/>
      <c r="I109" s="11"/>
      <c r="J109" s="11"/>
      <c r="K109" s="11"/>
    </row>
    <row r="110" spans="2:23" ht="12.75">
      <c r="B110" s="211" t="s">
        <v>76</v>
      </c>
      <c r="C110" s="15"/>
      <c r="D110" s="15"/>
      <c r="E110" s="11"/>
      <c r="F110" s="11"/>
      <c r="G110" s="11"/>
      <c r="H110" s="11"/>
      <c r="I110" s="11"/>
      <c r="J110" s="11"/>
      <c r="K110" s="11"/>
      <c r="O110" s="108" t="s">
        <v>185</v>
      </c>
    </row>
    <row r="111" spans="2:23">
      <c r="B111" s="11"/>
      <c r="D111" s="11"/>
      <c r="E111" s="11"/>
      <c r="F111" s="11"/>
      <c r="G111" s="11"/>
      <c r="H111" s="11"/>
      <c r="I111" s="11"/>
      <c r="J111" s="11"/>
      <c r="K111" s="11"/>
    </row>
    <row r="112" spans="2:23">
      <c r="B112" s="149" t="s">
        <v>3</v>
      </c>
      <c r="C112" s="150">
        <v>2001</v>
      </c>
      <c r="D112" s="150">
        <v>2002</v>
      </c>
      <c r="E112" s="151">
        <v>2003</v>
      </c>
      <c r="F112" s="151">
        <v>2004</v>
      </c>
      <c r="G112" s="151">
        <v>2005</v>
      </c>
      <c r="H112" s="151">
        <v>2006</v>
      </c>
      <c r="I112" s="151">
        <v>2007</v>
      </c>
      <c r="J112" s="151">
        <v>2008</v>
      </c>
      <c r="K112" s="151">
        <v>2009</v>
      </c>
      <c r="L112" s="151">
        <v>2010</v>
      </c>
      <c r="M112" s="151">
        <v>2011</v>
      </c>
      <c r="N112" s="151">
        <v>2012</v>
      </c>
      <c r="O112" s="151" t="s">
        <v>243</v>
      </c>
      <c r="P112" s="151">
        <v>2014</v>
      </c>
      <c r="Q112" s="151">
        <v>2015</v>
      </c>
      <c r="R112" s="151">
        <v>2016</v>
      </c>
      <c r="S112" s="151">
        <v>2017</v>
      </c>
      <c r="T112" s="151">
        <v>2018</v>
      </c>
      <c r="U112" s="151">
        <v>2019</v>
      </c>
      <c r="V112" s="151">
        <v>2020</v>
      </c>
      <c r="W112" s="152">
        <v>2021</v>
      </c>
    </row>
    <row r="113" spans="2:23">
      <c r="B113" s="179" t="s">
        <v>4</v>
      </c>
      <c r="C113" s="185">
        <v>0</v>
      </c>
      <c r="D113" s="185">
        <v>0</v>
      </c>
      <c r="E113" s="185">
        <v>0</v>
      </c>
      <c r="F113" s="185">
        <v>0</v>
      </c>
      <c r="G113" s="185">
        <v>0</v>
      </c>
      <c r="H113" s="185">
        <v>0</v>
      </c>
      <c r="I113" s="185">
        <v>0</v>
      </c>
      <c r="J113" s="185">
        <v>0</v>
      </c>
      <c r="K113" s="185">
        <v>0</v>
      </c>
      <c r="L113" s="185">
        <v>35863</v>
      </c>
      <c r="M113" s="185">
        <v>185890</v>
      </c>
      <c r="N113" s="185">
        <v>95652</v>
      </c>
      <c r="O113" s="185">
        <v>907838</v>
      </c>
      <c r="P113" s="185">
        <v>1283552.712084942</v>
      </c>
      <c r="Q113" s="185">
        <v>2420865</v>
      </c>
      <c r="R113" s="185">
        <v>6060610</v>
      </c>
      <c r="S113" s="185">
        <v>4988561</v>
      </c>
      <c r="T113" s="185">
        <v>5333177</v>
      </c>
      <c r="U113" s="185">
        <v>7164800.9649999999</v>
      </c>
      <c r="V113" s="185">
        <v>1870515.0219999999</v>
      </c>
      <c r="W113" s="185">
        <v>8758876.3010000009</v>
      </c>
    </row>
    <row r="114" spans="2:23">
      <c r="B114" s="181" t="s">
        <v>6</v>
      </c>
      <c r="C114" s="185">
        <v>0</v>
      </c>
      <c r="D114" s="185">
        <v>0</v>
      </c>
      <c r="E114" s="185">
        <v>0</v>
      </c>
      <c r="F114" s="185">
        <v>0</v>
      </c>
      <c r="G114" s="185">
        <v>0</v>
      </c>
      <c r="H114" s="185">
        <v>0</v>
      </c>
      <c r="I114" s="185">
        <v>337372</v>
      </c>
      <c r="J114" s="185">
        <v>55333</v>
      </c>
      <c r="K114" s="185">
        <v>144120</v>
      </c>
      <c r="L114" s="185">
        <v>237186</v>
      </c>
      <c r="M114" s="185">
        <v>225634</v>
      </c>
      <c r="N114" s="185">
        <v>709694</v>
      </c>
      <c r="O114" s="185">
        <v>1842889</v>
      </c>
      <c r="P114" s="185">
        <v>2074235.3568339769</v>
      </c>
      <c r="Q114" s="185">
        <v>2093605</v>
      </c>
      <c r="R114" s="185">
        <v>2496915</v>
      </c>
      <c r="S114" s="185">
        <v>3610152</v>
      </c>
      <c r="T114" s="185">
        <v>3284123</v>
      </c>
      <c r="U114" s="185">
        <v>3016815.6040000003</v>
      </c>
      <c r="V114" s="185">
        <v>2244938.3569999998</v>
      </c>
      <c r="W114" s="185">
        <v>3798326.7429999998</v>
      </c>
    </row>
    <row r="115" spans="2:23">
      <c r="B115" s="181" t="s">
        <v>7</v>
      </c>
      <c r="C115" s="185">
        <v>12408</v>
      </c>
      <c r="D115" s="185">
        <v>0</v>
      </c>
      <c r="E115" s="185">
        <v>0</v>
      </c>
      <c r="F115" s="185">
        <v>0</v>
      </c>
      <c r="G115" s="185">
        <v>0</v>
      </c>
      <c r="H115" s="185">
        <v>1726</v>
      </c>
      <c r="I115" s="185">
        <v>68697</v>
      </c>
      <c r="J115" s="185">
        <v>147367</v>
      </c>
      <c r="K115" s="185">
        <v>421536</v>
      </c>
      <c r="L115" s="185">
        <v>58641</v>
      </c>
      <c r="M115" s="185">
        <v>415954</v>
      </c>
      <c r="N115" s="185">
        <v>449103</v>
      </c>
      <c r="O115" s="185">
        <v>1810074</v>
      </c>
      <c r="P115" s="185">
        <v>2534652.7930849423</v>
      </c>
      <c r="Q115" s="185">
        <v>3269448</v>
      </c>
      <c r="R115" s="185">
        <v>6350549</v>
      </c>
      <c r="S115" s="185">
        <v>2297608</v>
      </c>
      <c r="T115" s="185">
        <v>5754355</v>
      </c>
      <c r="U115" s="185">
        <v>5623096.3830000004</v>
      </c>
      <c r="V115" s="185">
        <v>6304450.3340000007</v>
      </c>
      <c r="W115" s="185">
        <v>7634403.2080000006</v>
      </c>
    </row>
    <row r="116" spans="2:23">
      <c r="B116" s="181" t="s">
        <v>8</v>
      </c>
      <c r="C116" s="185">
        <v>95151</v>
      </c>
      <c r="D116" s="185">
        <v>45923</v>
      </c>
      <c r="E116" s="185">
        <v>4081</v>
      </c>
      <c r="F116" s="185">
        <v>0</v>
      </c>
      <c r="G116" s="185">
        <v>33381</v>
      </c>
      <c r="H116" s="185">
        <v>30136</v>
      </c>
      <c r="I116" s="185">
        <v>37549</v>
      </c>
      <c r="J116" s="185">
        <v>118446</v>
      </c>
      <c r="K116" s="185">
        <v>407586</v>
      </c>
      <c r="L116" s="185">
        <v>90275</v>
      </c>
      <c r="M116" s="185">
        <v>432986</v>
      </c>
      <c r="N116" s="185">
        <v>201267</v>
      </c>
      <c r="O116" s="185">
        <v>2108601</v>
      </c>
      <c r="P116" s="185">
        <v>2004712.0187683399</v>
      </c>
      <c r="Q116" s="185">
        <v>2985845</v>
      </c>
      <c r="R116" s="185">
        <v>5248294</v>
      </c>
      <c r="S116" s="185">
        <v>2397754</v>
      </c>
      <c r="T116" s="185">
        <v>3901771</v>
      </c>
      <c r="U116" s="185">
        <v>8169265.1730000004</v>
      </c>
      <c r="V116" s="185">
        <v>6609204.7819999997</v>
      </c>
      <c r="W116" s="185">
        <v>11897774.785</v>
      </c>
    </row>
    <row r="117" spans="2:23">
      <c r="B117" s="181" t="s">
        <v>9</v>
      </c>
      <c r="C117" s="185">
        <v>0</v>
      </c>
      <c r="D117" s="185">
        <v>0</v>
      </c>
      <c r="E117" s="185">
        <v>13425</v>
      </c>
      <c r="F117" s="185">
        <v>7848</v>
      </c>
      <c r="G117" s="185">
        <v>500</v>
      </c>
      <c r="H117" s="185">
        <v>215471</v>
      </c>
      <c r="I117" s="185">
        <v>250806</v>
      </c>
      <c r="J117" s="185">
        <v>582382</v>
      </c>
      <c r="K117" s="185">
        <v>879880</v>
      </c>
      <c r="L117" s="185">
        <v>530363</v>
      </c>
      <c r="M117" s="185">
        <v>1030968</v>
      </c>
      <c r="N117" s="185">
        <v>235682</v>
      </c>
      <c r="O117" s="185">
        <v>2883683</v>
      </c>
      <c r="P117" s="185">
        <v>3632348.9250424709</v>
      </c>
      <c r="Q117" s="185">
        <v>5730918</v>
      </c>
      <c r="R117" s="185">
        <v>10068883</v>
      </c>
      <c r="S117" s="185">
        <v>16010047</v>
      </c>
      <c r="T117" s="185">
        <v>14633485</v>
      </c>
      <c r="U117" s="185">
        <v>8136558.0499999998</v>
      </c>
      <c r="V117" s="185">
        <v>12687275.644000001</v>
      </c>
      <c r="W117" s="185">
        <v>23254489.666999999</v>
      </c>
    </row>
    <row r="118" spans="2:23">
      <c r="B118" s="181" t="s">
        <v>10</v>
      </c>
      <c r="C118" s="185">
        <v>18489</v>
      </c>
      <c r="D118" s="185">
        <v>58730</v>
      </c>
      <c r="E118" s="185">
        <v>20914</v>
      </c>
      <c r="F118" s="185">
        <v>19946</v>
      </c>
      <c r="G118" s="185">
        <v>18607</v>
      </c>
      <c r="H118" s="185">
        <v>53126</v>
      </c>
      <c r="I118" s="185">
        <v>753050</v>
      </c>
      <c r="J118" s="185">
        <v>514164</v>
      </c>
      <c r="K118" s="185">
        <v>956125</v>
      </c>
      <c r="L118" s="185">
        <v>133569</v>
      </c>
      <c r="M118" s="185">
        <v>539732</v>
      </c>
      <c r="N118" s="185">
        <v>1330688</v>
      </c>
      <c r="O118" s="185">
        <v>6693578</v>
      </c>
      <c r="P118" s="185">
        <v>8508378.881328186</v>
      </c>
      <c r="Q118" s="185">
        <v>12897454</v>
      </c>
      <c r="R118" s="185">
        <v>18675308</v>
      </c>
      <c r="S118" s="185">
        <v>13449977</v>
      </c>
      <c r="T118" s="185">
        <v>21813239</v>
      </c>
      <c r="U118" s="185">
        <v>18992784.982000001</v>
      </c>
      <c r="V118" s="185">
        <v>19482003.105</v>
      </c>
      <c r="W118" s="185">
        <v>23862954.719000001</v>
      </c>
    </row>
    <row r="119" spans="2:23">
      <c r="B119" s="181" t="s">
        <v>11</v>
      </c>
      <c r="C119" s="185">
        <v>583345</v>
      </c>
      <c r="D119" s="185">
        <v>1029266</v>
      </c>
      <c r="E119" s="185">
        <v>1878824</v>
      </c>
      <c r="F119" s="185">
        <v>2155799</v>
      </c>
      <c r="G119" s="185">
        <v>2406726</v>
      </c>
      <c r="H119" s="185">
        <v>500016</v>
      </c>
      <c r="I119" s="185">
        <v>1249538</v>
      </c>
      <c r="J119" s="185">
        <v>992233</v>
      </c>
      <c r="K119" s="185">
        <v>3244744</v>
      </c>
      <c r="L119" s="185">
        <v>450309</v>
      </c>
      <c r="M119" s="185">
        <v>112915</v>
      </c>
      <c r="N119" s="185">
        <v>954166</v>
      </c>
      <c r="O119" s="185">
        <v>22613345</v>
      </c>
      <c r="P119" s="185">
        <v>31106364.285548262</v>
      </c>
      <c r="Q119" s="185">
        <v>26047578</v>
      </c>
      <c r="R119" s="185">
        <v>37881201</v>
      </c>
      <c r="S119" s="185">
        <v>37177414</v>
      </c>
      <c r="T119" s="185">
        <v>48511371</v>
      </c>
      <c r="U119" s="185">
        <v>41879019.043000005</v>
      </c>
      <c r="V119" s="185">
        <v>41359002.456</v>
      </c>
      <c r="W119" s="185">
        <v>117424700.476</v>
      </c>
    </row>
    <row r="120" spans="2:23">
      <c r="B120" s="181" t="s">
        <v>12</v>
      </c>
      <c r="C120" s="185">
        <v>75718</v>
      </c>
      <c r="D120" s="185">
        <v>77342</v>
      </c>
      <c r="E120" s="185">
        <v>17087</v>
      </c>
      <c r="F120" s="185">
        <v>19816</v>
      </c>
      <c r="G120" s="185">
        <v>48443</v>
      </c>
      <c r="H120" s="185">
        <v>34428</v>
      </c>
      <c r="I120" s="185">
        <v>168301</v>
      </c>
      <c r="J120" s="185">
        <v>441984</v>
      </c>
      <c r="K120" s="185">
        <v>217141</v>
      </c>
      <c r="L120" s="185">
        <v>64896</v>
      </c>
      <c r="M120" s="185">
        <v>247430</v>
      </c>
      <c r="N120" s="185">
        <v>1817625</v>
      </c>
      <c r="O120" s="185">
        <v>2600567</v>
      </c>
      <c r="P120" s="185">
        <v>3802969.4472972974</v>
      </c>
      <c r="Q120" s="185">
        <v>5680929</v>
      </c>
      <c r="R120" s="185">
        <v>5091554</v>
      </c>
      <c r="S120" s="185">
        <v>10848901</v>
      </c>
      <c r="T120" s="185">
        <v>18286319</v>
      </c>
      <c r="U120" s="185">
        <v>10072269.318</v>
      </c>
      <c r="V120" s="185">
        <v>14955451.266000001</v>
      </c>
      <c r="W120" s="185">
        <v>19915461.041000001</v>
      </c>
    </row>
    <row r="121" spans="2:23">
      <c r="B121" s="181" t="s">
        <v>13</v>
      </c>
      <c r="C121" s="185">
        <v>0</v>
      </c>
      <c r="D121" s="185">
        <v>10373</v>
      </c>
      <c r="E121" s="185">
        <v>0</v>
      </c>
      <c r="F121" s="185">
        <v>18000</v>
      </c>
      <c r="G121" s="185">
        <v>2400</v>
      </c>
      <c r="H121" s="185">
        <v>0</v>
      </c>
      <c r="I121" s="185">
        <v>169076</v>
      </c>
      <c r="J121" s="185">
        <v>230036</v>
      </c>
      <c r="K121" s="185">
        <v>578939</v>
      </c>
      <c r="L121" s="185">
        <v>129698</v>
      </c>
      <c r="M121" s="185">
        <v>609796</v>
      </c>
      <c r="N121" s="185">
        <v>537451</v>
      </c>
      <c r="O121" s="185">
        <v>4300569</v>
      </c>
      <c r="P121" s="185">
        <v>5562302.1716332044</v>
      </c>
      <c r="Q121" s="185">
        <v>12312232</v>
      </c>
      <c r="R121" s="185">
        <v>9221017</v>
      </c>
      <c r="S121" s="185">
        <v>11079500</v>
      </c>
      <c r="T121" s="185">
        <v>17004359</v>
      </c>
      <c r="U121" s="185">
        <v>12953830.377</v>
      </c>
      <c r="V121" s="185">
        <v>13652439.554</v>
      </c>
      <c r="W121" s="185">
        <v>15235634.609000001</v>
      </c>
    </row>
    <row r="122" spans="2:23">
      <c r="B122" s="181" t="s">
        <v>608</v>
      </c>
      <c r="C122" s="185">
        <v>0</v>
      </c>
      <c r="D122" s="185">
        <v>0</v>
      </c>
      <c r="E122" s="185">
        <v>0</v>
      </c>
      <c r="F122" s="185">
        <v>0</v>
      </c>
      <c r="G122" s="185">
        <v>0</v>
      </c>
      <c r="H122" s="185">
        <v>0</v>
      </c>
      <c r="I122" s="185">
        <v>0</v>
      </c>
      <c r="J122" s="185">
        <v>0</v>
      </c>
      <c r="K122" s="185">
        <v>0</v>
      </c>
      <c r="L122" s="185">
        <v>0</v>
      </c>
      <c r="M122" s="185">
        <v>0</v>
      </c>
      <c r="N122" s="185">
        <v>0</v>
      </c>
      <c r="O122" s="185">
        <v>0</v>
      </c>
      <c r="P122" s="185">
        <v>0</v>
      </c>
      <c r="Q122" s="185">
        <v>0</v>
      </c>
      <c r="R122" s="185">
        <v>0</v>
      </c>
      <c r="S122" s="185">
        <v>0</v>
      </c>
      <c r="T122" s="185">
        <v>0</v>
      </c>
      <c r="U122" s="185">
        <v>5014792.7699999996</v>
      </c>
      <c r="V122" s="185">
        <v>5550443.2009999994</v>
      </c>
      <c r="W122" s="185">
        <v>8931637.125</v>
      </c>
    </row>
    <row r="123" spans="2:23">
      <c r="B123" s="181" t="s">
        <v>587</v>
      </c>
      <c r="C123" s="185">
        <v>16353</v>
      </c>
      <c r="D123" s="185">
        <v>31520</v>
      </c>
      <c r="E123" s="185">
        <v>0</v>
      </c>
      <c r="F123" s="185">
        <v>22863</v>
      </c>
      <c r="G123" s="185">
        <v>6945</v>
      </c>
      <c r="H123" s="185">
        <v>14723</v>
      </c>
      <c r="I123" s="185">
        <v>684502</v>
      </c>
      <c r="J123" s="185">
        <v>664195</v>
      </c>
      <c r="K123" s="185">
        <v>1606831</v>
      </c>
      <c r="L123" s="185">
        <v>652770</v>
      </c>
      <c r="M123" s="185">
        <v>211419</v>
      </c>
      <c r="N123" s="185">
        <v>763100</v>
      </c>
      <c r="O123" s="185">
        <v>10682990</v>
      </c>
      <c r="P123" s="185">
        <v>13370652.411447877</v>
      </c>
      <c r="Q123" s="185">
        <v>15531422</v>
      </c>
      <c r="R123" s="185">
        <v>25075084</v>
      </c>
      <c r="S123" s="185">
        <v>19647530</v>
      </c>
      <c r="T123" s="185">
        <v>24777420</v>
      </c>
      <c r="U123" s="185">
        <v>15807682.943</v>
      </c>
      <c r="V123" s="185">
        <v>17844435.049000002</v>
      </c>
      <c r="W123" s="185">
        <v>28297456.959999997</v>
      </c>
    </row>
    <row r="124" spans="2:23">
      <c r="B124" s="181" t="s">
        <v>15</v>
      </c>
      <c r="C124" s="185">
        <v>180074</v>
      </c>
      <c r="D124" s="185">
        <v>135355</v>
      </c>
      <c r="E124" s="185">
        <v>3949</v>
      </c>
      <c r="F124" s="185">
        <v>217681</v>
      </c>
      <c r="G124" s="185">
        <v>188644</v>
      </c>
      <c r="H124" s="185">
        <v>144998</v>
      </c>
      <c r="I124" s="185">
        <v>23452</v>
      </c>
      <c r="J124" s="185">
        <v>64625</v>
      </c>
      <c r="K124" s="185">
        <v>1294062</v>
      </c>
      <c r="L124" s="185">
        <v>124720</v>
      </c>
      <c r="M124" s="185">
        <v>87702</v>
      </c>
      <c r="N124" s="185">
        <v>139573</v>
      </c>
      <c r="O124" s="185">
        <v>3977564</v>
      </c>
      <c r="P124" s="185">
        <v>5827017.8592084944</v>
      </c>
      <c r="Q124" s="185">
        <v>6665838</v>
      </c>
      <c r="R124" s="185">
        <v>16695649</v>
      </c>
      <c r="S124" s="185">
        <v>9190121</v>
      </c>
      <c r="T124" s="185">
        <v>17214365</v>
      </c>
      <c r="U124" s="185">
        <v>13803589.105</v>
      </c>
      <c r="V124" s="185">
        <v>18648496.778000001</v>
      </c>
      <c r="W124" s="185">
        <v>24927228.082999997</v>
      </c>
    </row>
    <row r="125" spans="2:23">
      <c r="B125" s="181" t="s">
        <v>16</v>
      </c>
      <c r="C125" s="185">
        <v>0</v>
      </c>
      <c r="D125" s="185">
        <v>0</v>
      </c>
      <c r="E125" s="185">
        <v>0</v>
      </c>
      <c r="F125" s="185">
        <v>0</v>
      </c>
      <c r="G125" s="185">
        <v>0</v>
      </c>
      <c r="H125" s="185">
        <v>0</v>
      </c>
      <c r="I125" s="185">
        <v>0</v>
      </c>
      <c r="J125" s="185">
        <v>45575</v>
      </c>
      <c r="K125" s="185">
        <v>188998</v>
      </c>
      <c r="L125" s="185">
        <v>0</v>
      </c>
      <c r="M125" s="185">
        <v>182244</v>
      </c>
      <c r="N125" s="185">
        <v>0</v>
      </c>
      <c r="O125" s="185">
        <v>1451646</v>
      </c>
      <c r="P125" s="185">
        <v>2394000.8393359073</v>
      </c>
      <c r="Q125" s="185">
        <v>4175435</v>
      </c>
      <c r="R125" s="185">
        <v>5911082</v>
      </c>
      <c r="S125" s="185">
        <v>7974974</v>
      </c>
      <c r="T125" s="185">
        <v>7067795</v>
      </c>
      <c r="U125" s="185">
        <v>5355327.4509999994</v>
      </c>
      <c r="V125" s="185">
        <v>8638824.023</v>
      </c>
      <c r="W125" s="185">
        <v>13603613.490999999</v>
      </c>
    </row>
    <row r="126" spans="2:23">
      <c r="B126" s="181" t="s">
        <v>17</v>
      </c>
      <c r="C126" s="185">
        <v>97382</v>
      </c>
      <c r="D126" s="185">
        <v>252151</v>
      </c>
      <c r="E126" s="185">
        <v>200683</v>
      </c>
      <c r="F126" s="185">
        <v>62548</v>
      </c>
      <c r="G126" s="185">
        <v>34673</v>
      </c>
      <c r="H126" s="185">
        <v>35570</v>
      </c>
      <c r="I126" s="185">
        <v>365062</v>
      </c>
      <c r="J126" s="185">
        <v>759201</v>
      </c>
      <c r="K126" s="185">
        <v>902083</v>
      </c>
      <c r="L126" s="185">
        <v>54362</v>
      </c>
      <c r="M126" s="185">
        <v>111011</v>
      </c>
      <c r="N126" s="185">
        <v>174030</v>
      </c>
      <c r="O126" s="185">
        <v>3690727</v>
      </c>
      <c r="P126" s="185">
        <v>6298516.1579382243</v>
      </c>
      <c r="Q126" s="185">
        <v>3372155</v>
      </c>
      <c r="R126" s="185">
        <v>11730247</v>
      </c>
      <c r="S126" s="185">
        <v>7293770</v>
      </c>
      <c r="T126" s="185">
        <v>12378704</v>
      </c>
      <c r="U126" s="185">
        <v>11552902.997</v>
      </c>
      <c r="V126" s="185">
        <v>9937284.5580000002</v>
      </c>
      <c r="W126" s="185">
        <v>15045889.775</v>
      </c>
    </row>
    <row r="127" spans="2:23">
      <c r="B127" s="181" t="s">
        <v>84</v>
      </c>
      <c r="C127" s="185">
        <v>3250</v>
      </c>
      <c r="D127" s="185">
        <v>21751</v>
      </c>
      <c r="E127" s="185">
        <v>0</v>
      </c>
      <c r="F127" s="185">
        <v>0</v>
      </c>
      <c r="G127" s="185">
        <v>0</v>
      </c>
      <c r="H127" s="185">
        <v>0</v>
      </c>
      <c r="I127" s="185">
        <v>34338</v>
      </c>
      <c r="J127" s="185">
        <v>1025</v>
      </c>
      <c r="K127" s="185">
        <v>162026</v>
      </c>
      <c r="L127" s="185">
        <v>89174</v>
      </c>
      <c r="M127" s="185">
        <v>10225</v>
      </c>
      <c r="N127" s="185">
        <v>39000</v>
      </c>
      <c r="O127" s="185">
        <v>551115</v>
      </c>
      <c r="P127" s="185">
        <v>1337250.1284440155</v>
      </c>
      <c r="Q127" s="185">
        <v>5157697</v>
      </c>
      <c r="R127" s="185">
        <v>2447846</v>
      </c>
      <c r="S127" s="185">
        <v>4685144</v>
      </c>
      <c r="T127" s="185">
        <v>1199342</v>
      </c>
      <c r="U127" s="185">
        <v>2442259.6840000004</v>
      </c>
      <c r="V127" s="185">
        <v>3025301.4649999999</v>
      </c>
      <c r="W127" s="185">
        <v>3120660.3660000004</v>
      </c>
    </row>
    <row r="128" spans="2:23">
      <c r="B128" s="181" t="s">
        <v>19</v>
      </c>
      <c r="C128" s="185">
        <v>12758</v>
      </c>
      <c r="D128" s="185">
        <v>14400</v>
      </c>
      <c r="E128" s="185">
        <v>0</v>
      </c>
      <c r="F128" s="185">
        <v>0</v>
      </c>
      <c r="G128" s="185">
        <v>0</v>
      </c>
      <c r="H128" s="185">
        <v>70113</v>
      </c>
      <c r="I128" s="185">
        <v>229400</v>
      </c>
      <c r="J128" s="185">
        <v>75747</v>
      </c>
      <c r="K128" s="185">
        <v>323871</v>
      </c>
      <c r="L128" s="185">
        <v>7771</v>
      </c>
      <c r="M128" s="185">
        <v>105803</v>
      </c>
      <c r="N128" s="185">
        <v>343560</v>
      </c>
      <c r="O128" s="185">
        <v>801614</v>
      </c>
      <c r="P128" s="185">
        <v>851104.30000386108</v>
      </c>
      <c r="Q128" s="185">
        <v>9018312</v>
      </c>
      <c r="R128" s="185">
        <v>3446696</v>
      </c>
      <c r="S128" s="185">
        <v>3060554</v>
      </c>
      <c r="T128" s="185">
        <v>4007222</v>
      </c>
      <c r="U128" s="185">
        <v>2757156.023</v>
      </c>
      <c r="V128" s="185">
        <v>3109304.4249999998</v>
      </c>
      <c r="W128" s="185">
        <v>4891583.0370000005</v>
      </c>
    </row>
    <row r="129" spans="2:23">
      <c r="B129" s="181" t="s">
        <v>20</v>
      </c>
      <c r="C129" s="185">
        <v>684716</v>
      </c>
      <c r="D129" s="185">
        <v>630615</v>
      </c>
      <c r="E129" s="185">
        <v>617548</v>
      </c>
      <c r="F129" s="185">
        <v>651104</v>
      </c>
      <c r="G129" s="185">
        <v>654843</v>
      </c>
      <c r="H129" s="185">
        <v>641425</v>
      </c>
      <c r="I129" s="185">
        <v>280385</v>
      </c>
      <c r="J129" s="185">
        <v>504185</v>
      </c>
      <c r="K129" s="185">
        <v>1035012</v>
      </c>
      <c r="L129" s="185">
        <v>1237657</v>
      </c>
      <c r="M129" s="185">
        <v>2501348</v>
      </c>
      <c r="N129" s="185">
        <v>2341325</v>
      </c>
      <c r="O129" s="185">
        <v>216661029</v>
      </c>
      <c r="P129" s="185">
        <v>227121322.05199999</v>
      </c>
      <c r="Q129" s="185">
        <v>443204789</v>
      </c>
      <c r="R129" s="185">
        <v>192189630</v>
      </c>
      <c r="S129" s="185">
        <v>167749826</v>
      </c>
      <c r="T129" s="185">
        <v>135136201</v>
      </c>
      <c r="U129" s="185">
        <v>91083139.385999992</v>
      </c>
      <c r="V129" s="185">
        <v>152577944.55199999</v>
      </c>
      <c r="W129" s="185">
        <v>117204901.39500001</v>
      </c>
    </row>
    <row r="130" spans="2:23" ht="12.75" thickBot="1">
      <c r="B130" s="202"/>
      <c r="C130" s="203"/>
      <c r="D130" s="203"/>
      <c r="E130" s="204"/>
      <c r="F130" s="204"/>
      <c r="G130" s="204"/>
      <c r="H130" s="204"/>
      <c r="I130" s="204"/>
      <c r="J130" s="204"/>
      <c r="K130" s="204"/>
      <c r="L130" s="204"/>
      <c r="M130" s="205"/>
      <c r="N130" s="205"/>
      <c r="O130" s="205"/>
      <c r="P130" s="206"/>
      <c r="Q130" s="207"/>
      <c r="R130" s="207"/>
      <c r="S130" s="207"/>
      <c r="T130" s="206"/>
    </row>
    <row r="131" spans="2:23" ht="12.75" thickTop="1">
      <c r="B131" s="170" t="s">
        <v>21</v>
      </c>
      <c r="C131" s="171">
        <f>SUM(C113:C129)</f>
        <v>1779644</v>
      </c>
      <c r="D131" s="171">
        <f t="shared" ref="D131:M131" si="7">SUM(D113:D129)</f>
        <v>2307426</v>
      </c>
      <c r="E131" s="171">
        <f t="shared" si="7"/>
        <v>2756511</v>
      </c>
      <c r="F131" s="171">
        <f t="shared" si="7"/>
        <v>3175605</v>
      </c>
      <c r="G131" s="171">
        <f t="shared" si="7"/>
        <v>3395162</v>
      </c>
      <c r="H131" s="171">
        <f t="shared" si="7"/>
        <v>1741732</v>
      </c>
      <c r="I131" s="171">
        <f t="shared" si="7"/>
        <v>4651528</v>
      </c>
      <c r="J131" s="171">
        <f t="shared" si="7"/>
        <v>5196498</v>
      </c>
      <c r="K131" s="171">
        <f t="shared" si="7"/>
        <v>12362954</v>
      </c>
      <c r="L131" s="171">
        <f t="shared" si="7"/>
        <v>3897254</v>
      </c>
      <c r="M131" s="171">
        <f t="shared" si="7"/>
        <v>7011057</v>
      </c>
      <c r="N131" s="171">
        <f>SUM(N113:N130)</f>
        <v>10131916</v>
      </c>
      <c r="O131" s="171">
        <f t="shared" ref="O131:U131" si="8">SUM(O113:O129)</f>
        <v>283577829</v>
      </c>
      <c r="P131" s="171">
        <f t="shared" si="8"/>
        <v>317709380.33999997</v>
      </c>
      <c r="Q131" s="171">
        <f t="shared" si="8"/>
        <v>560564522</v>
      </c>
      <c r="R131" s="171">
        <f t="shared" si="8"/>
        <v>358590565</v>
      </c>
      <c r="S131" s="171">
        <f t="shared" si="8"/>
        <v>321461833</v>
      </c>
      <c r="T131" s="171">
        <f t="shared" si="8"/>
        <v>340303248</v>
      </c>
      <c r="U131" s="171">
        <f t="shared" si="8"/>
        <v>263825290.25400001</v>
      </c>
      <c r="V131" s="171">
        <f t="shared" ref="V131:W131" si="9">SUM(V113:V129)</f>
        <v>338497314.57099998</v>
      </c>
      <c r="W131" s="172">
        <f t="shared" si="9"/>
        <v>447805591.78100002</v>
      </c>
    </row>
    <row r="132" spans="2:23">
      <c r="B132" s="210" t="s">
        <v>836</v>
      </c>
      <c r="D132" s="11"/>
      <c r="E132" s="11"/>
      <c r="F132" s="11"/>
      <c r="G132" s="11"/>
      <c r="H132" s="11"/>
      <c r="I132" s="11"/>
      <c r="J132" s="11"/>
      <c r="K132" s="11"/>
      <c r="O132" s="123"/>
    </row>
    <row r="133" spans="2:23">
      <c r="B133" s="210" t="s">
        <v>637</v>
      </c>
      <c r="C133" s="12"/>
      <c r="D133" s="12"/>
      <c r="E133" s="12"/>
      <c r="F133" s="12"/>
      <c r="G133" s="12"/>
      <c r="H133" s="12"/>
      <c r="I133" s="12"/>
      <c r="J133" s="12"/>
      <c r="K133" s="12"/>
      <c r="L133" s="12"/>
      <c r="M133" s="12"/>
      <c r="N133" s="12"/>
      <c r="O133" s="12"/>
      <c r="P133" s="12"/>
      <c r="Q133" s="12"/>
      <c r="R133" s="12"/>
      <c r="S133" s="129"/>
      <c r="T133" s="12"/>
    </row>
    <row r="134" spans="2:23">
      <c r="B134" s="213" t="s">
        <v>638</v>
      </c>
      <c r="D134" s="11"/>
      <c r="E134" s="11"/>
      <c r="F134" s="11"/>
      <c r="G134" s="11"/>
      <c r="H134" s="11"/>
      <c r="I134" s="11"/>
      <c r="J134" s="11"/>
      <c r="K134" s="11"/>
    </row>
    <row r="135" spans="2:23">
      <c r="B135" s="224"/>
    </row>
    <row r="138" spans="2:23" customFormat="1" ht="12.75">
      <c r="B138" s="212" t="s">
        <v>165</v>
      </c>
      <c r="C138" s="14"/>
      <c r="D138" s="14"/>
      <c r="E138" s="11"/>
      <c r="F138" s="11"/>
      <c r="G138" s="11"/>
      <c r="H138" s="11"/>
      <c r="I138" s="11"/>
      <c r="J138" s="11"/>
      <c r="K138" s="11"/>
      <c r="L138" s="11"/>
      <c r="M138" s="11"/>
      <c r="N138" s="67"/>
      <c r="P138" s="64"/>
      <c r="Q138" s="64"/>
      <c r="R138" s="117"/>
      <c r="S138" s="64"/>
    </row>
    <row r="139" spans="2:23" customFormat="1" ht="12.75">
      <c r="B139" s="211" t="s">
        <v>78</v>
      </c>
      <c r="C139" s="1"/>
      <c r="D139" s="1"/>
      <c r="E139" s="11"/>
      <c r="F139" s="11"/>
      <c r="G139" s="11"/>
      <c r="H139" s="11"/>
      <c r="I139" s="11"/>
      <c r="J139" s="11"/>
      <c r="K139" s="11"/>
      <c r="L139" s="11"/>
      <c r="M139" s="11"/>
      <c r="N139" s="67"/>
      <c r="P139" s="64"/>
      <c r="Q139" s="64"/>
      <c r="R139" s="117"/>
      <c r="S139" s="64"/>
    </row>
    <row r="140" spans="2:23" customFormat="1" ht="12.75">
      <c r="B140" s="173" t="s">
        <v>516</v>
      </c>
      <c r="C140" s="174"/>
      <c r="D140" s="174"/>
      <c r="E140" s="11"/>
      <c r="F140" s="11"/>
      <c r="G140" s="11"/>
      <c r="H140" s="11"/>
      <c r="I140" s="11"/>
      <c r="J140" s="11"/>
      <c r="K140" s="11"/>
      <c r="L140" s="11"/>
      <c r="M140" s="11"/>
      <c r="N140" s="67"/>
      <c r="P140" s="64"/>
      <c r="Q140" s="64"/>
      <c r="R140" s="117"/>
      <c r="S140" s="64"/>
    </row>
    <row r="141" spans="2:23" customFormat="1" ht="12.75">
      <c r="B141" s="211" t="s">
        <v>2</v>
      </c>
      <c r="C141" s="15"/>
      <c r="D141" s="15"/>
      <c r="E141" s="11"/>
      <c r="F141" s="11"/>
      <c r="G141" s="11"/>
      <c r="H141" s="11"/>
      <c r="I141" s="11"/>
      <c r="J141" s="11"/>
      <c r="K141" s="11"/>
      <c r="L141" s="11"/>
      <c r="M141" s="11"/>
      <c r="N141" s="11"/>
      <c r="O141" s="108" t="s">
        <v>185</v>
      </c>
      <c r="P141" s="64"/>
      <c r="Q141" s="64"/>
      <c r="R141" s="117"/>
      <c r="S141" s="64"/>
    </row>
    <row r="142" spans="2:23" customFormat="1" ht="12.75">
      <c r="B142" s="11"/>
      <c r="C142" s="11"/>
      <c r="D142" s="11"/>
      <c r="E142" s="11"/>
      <c r="F142" s="11"/>
      <c r="G142" s="11"/>
      <c r="H142" s="11"/>
      <c r="I142" s="11"/>
      <c r="J142" s="11"/>
      <c r="K142" s="11"/>
      <c r="L142" s="11"/>
      <c r="M142" s="11"/>
      <c r="N142" s="67"/>
      <c r="P142" s="64"/>
      <c r="Q142" s="64"/>
      <c r="R142" s="117"/>
      <c r="S142" s="64"/>
    </row>
    <row r="143" spans="2:23" customFormat="1" ht="12.75">
      <c r="B143" s="149" t="s">
        <v>3</v>
      </c>
      <c r="C143" s="150">
        <v>2001</v>
      </c>
      <c r="D143" s="150">
        <v>2002</v>
      </c>
      <c r="E143" s="151">
        <v>2003</v>
      </c>
      <c r="F143" s="151" t="s">
        <v>66</v>
      </c>
      <c r="G143" s="151">
        <v>2005</v>
      </c>
      <c r="H143" s="151">
        <v>2006</v>
      </c>
      <c r="I143" s="151">
        <v>2007</v>
      </c>
      <c r="J143" s="151">
        <v>2008</v>
      </c>
      <c r="K143" s="151">
        <v>2009</v>
      </c>
      <c r="L143" s="151">
        <v>2010</v>
      </c>
      <c r="M143" s="151" t="s">
        <v>459</v>
      </c>
      <c r="N143" s="151">
        <v>2012</v>
      </c>
      <c r="O143" s="151">
        <v>2013</v>
      </c>
      <c r="P143" s="151">
        <v>2014</v>
      </c>
      <c r="Q143" s="151">
        <v>2015</v>
      </c>
      <c r="R143" s="151">
        <v>2016</v>
      </c>
      <c r="S143" s="151">
        <v>2017</v>
      </c>
      <c r="T143" s="151">
        <v>2018</v>
      </c>
      <c r="U143" s="151">
        <v>2019</v>
      </c>
      <c r="V143" s="151">
        <v>2020</v>
      </c>
      <c r="W143" s="152">
        <v>2021</v>
      </c>
    </row>
    <row r="144" spans="2:23" customFormat="1" ht="12.75">
      <c r="B144" s="179" t="s">
        <v>4</v>
      </c>
      <c r="C144" s="185">
        <v>0</v>
      </c>
      <c r="D144" s="185">
        <v>0</v>
      </c>
      <c r="E144" s="185">
        <v>0</v>
      </c>
      <c r="F144" s="185">
        <v>0</v>
      </c>
      <c r="G144" s="185">
        <v>0</v>
      </c>
      <c r="H144" s="185">
        <v>0</v>
      </c>
      <c r="I144" s="185">
        <v>0</v>
      </c>
      <c r="J144" s="185">
        <v>0</v>
      </c>
      <c r="K144" s="185">
        <v>0</v>
      </c>
      <c r="L144" s="185">
        <v>0</v>
      </c>
      <c r="M144" s="185">
        <v>85000</v>
      </c>
      <c r="N144" s="185">
        <v>0</v>
      </c>
      <c r="O144" s="185">
        <v>0</v>
      </c>
      <c r="P144" s="185">
        <v>999.91300000000001</v>
      </c>
      <c r="Q144" s="185">
        <v>20936.462</v>
      </c>
      <c r="R144" s="185">
        <v>4058.5659999999998</v>
      </c>
      <c r="S144" s="185">
        <v>4086.2960000000003</v>
      </c>
      <c r="T144" s="185">
        <v>1175.6500000000001</v>
      </c>
      <c r="U144" s="185">
        <v>45539.635000000002</v>
      </c>
      <c r="V144" s="185">
        <v>0</v>
      </c>
      <c r="W144" s="185">
        <v>100359.999</v>
      </c>
    </row>
    <row r="145" spans="2:23" customFormat="1" ht="12.75">
      <c r="B145" s="181" t="s">
        <v>6</v>
      </c>
      <c r="C145" s="185">
        <v>0</v>
      </c>
      <c r="D145" s="185">
        <v>0</v>
      </c>
      <c r="E145" s="185">
        <v>330646</v>
      </c>
      <c r="F145" s="185">
        <v>54107</v>
      </c>
      <c r="G145" s="185">
        <v>0</v>
      </c>
      <c r="H145" s="185">
        <v>2125</v>
      </c>
      <c r="I145" s="185">
        <v>0</v>
      </c>
      <c r="J145" s="185">
        <v>129815</v>
      </c>
      <c r="K145" s="185">
        <v>1362316</v>
      </c>
      <c r="L145" s="185">
        <v>152270</v>
      </c>
      <c r="M145" s="185">
        <v>79782</v>
      </c>
      <c r="N145" s="185">
        <v>0</v>
      </c>
      <c r="O145" s="185">
        <v>0</v>
      </c>
      <c r="P145" s="185">
        <v>4831.82</v>
      </c>
      <c r="Q145" s="185">
        <v>4246178.5619999999</v>
      </c>
      <c r="R145" s="185">
        <v>18540.269</v>
      </c>
      <c r="S145" s="185">
        <v>363744.38099999999</v>
      </c>
      <c r="T145" s="185">
        <v>4285249.9119999995</v>
      </c>
      <c r="U145" s="185">
        <v>4811350.216</v>
      </c>
      <c r="V145" s="185">
        <v>677643.24699999997</v>
      </c>
      <c r="W145" s="185">
        <v>0</v>
      </c>
    </row>
    <row r="146" spans="2:23" customFormat="1" ht="12.75">
      <c r="B146" s="181" t="s">
        <v>7</v>
      </c>
      <c r="C146" s="185">
        <v>43630</v>
      </c>
      <c r="D146" s="185">
        <v>119153</v>
      </c>
      <c r="E146" s="185">
        <v>16430</v>
      </c>
      <c r="F146" s="185">
        <v>16719</v>
      </c>
      <c r="G146" s="185">
        <v>190195</v>
      </c>
      <c r="H146" s="185">
        <v>153707</v>
      </c>
      <c r="I146" s="185">
        <v>66675</v>
      </c>
      <c r="J146" s="185">
        <v>31922</v>
      </c>
      <c r="K146" s="185">
        <v>0</v>
      </c>
      <c r="L146" s="185">
        <v>37383</v>
      </c>
      <c r="M146" s="185">
        <v>0</v>
      </c>
      <c r="N146" s="185">
        <v>4778597.7570000002</v>
      </c>
      <c r="O146" s="185">
        <v>1535697</v>
      </c>
      <c r="P146" s="185">
        <v>3460.027</v>
      </c>
      <c r="Q146" s="185">
        <v>341986.80499999999</v>
      </c>
      <c r="R146" s="185">
        <v>166627.43900000001</v>
      </c>
      <c r="S146" s="185">
        <v>45479.347999999998</v>
      </c>
      <c r="T146" s="185">
        <v>295275.61499999999</v>
      </c>
      <c r="U146" s="185">
        <v>72023.638999999996</v>
      </c>
      <c r="V146" s="185">
        <v>371537.96799999999</v>
      </c>
      <c r="W146" s="185">
        <v>303271.429</v>
      </c>
    </row>
    <row r="147" spans="2:23" customFormat="1" ht="12.75">
      <c r="B147" s="181" t="s">
        <v>8</v>
      </c>
      <c r="C147" s="185">
        <v>0</v>
      </c>
      <c r="D147" s="185">
        <v>47499</v>
      </c>
      <c r="E147" s="185">
        <v>46832</v>
      </c>
      <c r="F147" s="185">
        <v>56721</v>
      </c>
      <c r="G147" s="185">
        <v>20432</v>
      </c>
      <c r="H147" s="185">
        <v>169665</v>
      </c>
      <c r="I147" s="185">
        <v>6033</v>
      </c>
      <c r="J147" s="185">
        <v>23877</v>
      </c>
      <c r="K147" s="185">
        <v>64318</v>
      </c>
      <c r="L147" s="185">
        <v>3288724</v>
      </c>
      <c r="M147" s="185">
        <v>2147654</v>
      </c>
      <c r="N147" s="185">
        <v>124648.06600000001</v>
      </c>
      <c r="O147" s="185">
        <v>11569.284</v>
      </c>
      <c r="P147" s="185">
        <v>0</v>
      </c>
      <c r="Q147" s="185">
        <v>2239.509</v>
      </c>
      <c r="R147" s="185">
        <v>890309.25899999996</v>
      </c>
      <c r="S147" s="185">
        <v>2082512.1199999999</v>
      </c>
      <c r="T147" s="185">
        <v>94705.623999999996</v>
      </c>
      <c r="U147" s="185">
        <v>1009967.472</v>
      </c>
      <c r="V147" s="185">
        <v>839032.42700000003</v>
      </c>
      <c r="W147" s="185">
        <v>729887.255</v>
      </c>
    </row>
    <row r="148" spans="2:23" customFormat="1" ht="12.75">
      <c r="B148" s="181" t="s">
        <v>9</v>
      </c>
      <c r="C148" s="185">
        <v>22333</v>
      </c>
      <c r="D148" s="185">
        <v>242198</v>
      </c>
      <c r="E148" s="185">
        <v>224766</v>
      </c>
      <c r="F148" s="185">
        <v>57627</v>
      </c>
      <c r="G148" s="185">
        <v>53450</v>
      </c>
      <c r="H148" s="185">
        <v>29138</v>
      </c>
      <c r="I148" s="185">
        <v>247864</v>
      </c>
      <c r="J148" s="185">
        <v>0</v>
      </c>
      <c r="K148" s="185">
        <v>2495</v>
      </c>
      <c r="L148" s="185">
        <v>1749188</v>
      </c>
      <c r="M148" s="185">
        <v>91760</v>
      </c>
      <c r="N148" s="185">
        <v>3801399.0929999999</v>
      </c>
      <c r="O148" s="185">
        <v>3756924.4759999998</v>
      </c>
      <c r="P148" s="185">
        <v>1100972.189</v>
      </c>
      <c r="Q148" s="185">
        <v>2585772.8669999996</v>
      </c>
      <c r="R148" s="185">
        <v>7573392.8650000002</v>
      </c>
      <c r="S148" s="185">
        <v>3398275.3570000003</v>
      </c>
      <c r="T148" s="185">
        <v>99637.398000000001</v>
      </c>
      <c r="U148" s="185">
        <v>297411.41600000003</v>
      </c>
      <c r="V148" s="185">
        <v>361411.20600000001</v>
      </c>
      <c r="W148" s="185">
        <v>98975.903999999995</v>
      </c>
    </row>
    <row r="149" spans="2:23" customFormat="1" ht="12.75">
      <c r="B149" s="181" t="s">
        <v>10</v>
      </c>
      <c r="C149" s="185">
        <v>0</v>
      </c>
      <c r="D149" s="185">
        <v>0</v>
      </c>
      <c r="E149" s="185">
        <v>169867</v>
      </c>
      <c r="F149" s="185">
        <v>81798</v>
      </c>
      <c r="G149" s="185">
        <v>59777</v>
      </c>
      <c r="H149" s="185">
        <v>34225</v>
      </c>
      <c r="I149" s="185">
        <v>154582</v>
      </c>
      <c r="J149" s="185">
        <v>0</v>
      </c>
      <c r="K149" s="185">
        <v>193337</v>
      </c>
      <c r="L149" s="185">
        <v>536604</v>
      </c>
      <c r="M149" s="185">
        <v>386208</v>
      </c>
      <c r="N149" s="185">
        <v>5211255.3739999998</v>
      </c>
      <c r="O149" s="185">
        <v>8365836.2240000004</v>
      </c>
      <c r="P149" s="185">
        <v>1942236.9450000001</v>
      </c>
      <c r="Q149" s="185">
        <v>4068956.7600000002</v>
      </c>
      <c r="R149" s="185">
        <v>6928756.2419999996</v>
      </c>
      <c r="S149" s="185">
        <v>2190353.16</v>
      </c>
      <c r="T149" s="185">
        <v>7965660.2400000002</v>
      </c>
      <c r="U149" s="185">
        <v>5451141.2220000001</v>
      </c>
      <c r="V149" s="185">
        <v>1416559.645</v>
      </c>
      <c r="W149" s="185">
        <v>2215706</v>
      </c>
    </row>
    <row r="150" spans="2:23" customFormat="1" ht="12.75">
      <c r="B150" s="181" t="s">
        <v>11</v>
      </c>
      <c r="C150" s="185">
        <v>102006</v>
      </c>
      <c r="D150" s="185">
        <v>611117</v>
      </c>
      <c r="E150" s="185">
        <v>1142493</v>
      </c>
      <c r="F150" s="185">
        <v>306219</v>
      </c>
      <c r="G150" s="185">
        <v>825509</v>
      </c>
      <c r="H150" s="185">
        <v>779629</v>
      </c>
      <c r="I150" s="185">
        <v>905530</v>
      </c>
      <c r="J150" s="185">
        <v>1102514</v>
      </c>
      <c r="K150" s="185">
        <v>1423365</v>
      </c>
      <c r="L150" s="185">
        <v>54431</v>
      </c>
      <c r="M150" s="185">
        <v>209337</v>
      </c>
      <c r="N150" s="185">
        <v>300407</v>
      </c>
      <c r="O150" s="185">
        <v>203239.11600000001</v>
      </c>
      <c r="P150" s="185">
        <v>26293.995999999999</v>
      </c>
      <c r="Q150" s="185">
        <v>61301.381999999998</v>
      </c>
      <c r="R150" s="185">
        <v>1220042.1459999999</v>
      </c>
      <c r="S150" s="185">
        <v>261677.78399999999</v>
      </c>
      <c r="T150" s="185">
        <v>9598.8889999999992</v>
      </c>
      <c r="U150" s="185">
        <v>2582348.7220000001</v>
      </c>
      <c r="V150" s="185">
        <v>2768145.1039999998</v>
      </c>
      <c r="W150" s="185">
        <v>1249618.0460000001</v>
      </c>
    </row>
    <row r="151" spans="2:23" customFormat="1" ht="12.75">
      <c r="B151" s="181" t="s">
        <v>12</v>
      </c>
      <c r="C151" s="185">
        <v>124957</v>
      </c>
      <c r="D151" s="185">
        <v>111197</v>
      </c>
      <c r="E151" s="185">
        <v>157636</v>
      </c>
      <c r="F151" s="185">
        <v>48288</v>
      </c>
      <c r="G151" s="185">
        <v>38922</v>
      </c>
      <c r="H151" s="185">
        <v>206208</v>
      </c>
      <c r="I151" s="185">
        <v>105098</v>
      </c>
      <c r="J151" s="185">
        <v>282</v>
      </c>
      <c r="K151" s="185">
        <v>151505</v>
      </c>
      <c r="L151" s="185">
        <v>0</v>
      </c>
      <c r="M151" s="185">
        <v>183172</v>
      </c>
      <c r="N151" s="185">
        <v>152698.87700000001</v>
      </c>
      <c r="O151" s="185">
        <v>1576566.42</v>
      </c>
      <c r="P151" s="185">
        <v>682217.80099999998</v>
      </c>
      <c r="Q151" s="185">
        <v>57314.274000000005</v>
      </c>
      <c r="R151" s="185">
        <v>328938.86599999998</v>
      </c>
      <c r="S151" s="185">
        <v>1776522.94</v>
      </c>
      <c r="T151" s="185">
        <v>980880.52799999993</v>
      </c>
      <c r="U151" s="185">
        <v>808461.86300000001</v>
      </c>
      <c r="V151" s="185">
        <v>4283108.6519999998</v>
      </c>
      <c r="W151" s="185">
        <v>4831263</v>
      </c>
    </row>
    <row r="152" spans="2:23" customFormat="1" ht="12.75">
      <c r="B152" s="181" t="s">
        <v>13</v>
      </c>
      <c r="C152" s="185">
        <v>0</v>
      </c>
      <c r="D152" s="185">
        <v>76195</v>
      </c>
      <c r="E152" s="185">
        <v>190879</v>
      </c>
      <c r="F152" s="185">
        <v>112125</v>
      </c>
      <c r="G152" s="185">
        <v>104478</v>
      </c>
      <c r="H152" s="185">
        <v>51813</v>
      </c>
      <c r="I152" s="185">
        <v>57744</v>
      </c>
      <c r="J152" s="185">
        <v>0</v>
      </c>
      <c r="K152" s="185">
        <v>21000</v>
      </c>
      <c r="L152" s="185">
        <v>4906406</v>
      </c>
      <c r="M152" s="185">
        <v>3826432</v>
      </c>
      <c r="N152" s="185">
        <v>1496095.317</v>
      </c>
      <c r="O152" s="185">
        <v>0</v>
      </c>
      <c r="P152" s="185">
        <v>5132.3189999999995</v>
      </c>
      <c r="Q152" s="185">
        <v>116555.02499999999</v>
      </c>
      <c r="R152" s="185">
        <v>626420.01099999994</v>
      </c>
      <c r="S152" s="185">
        <v>1146292.1630000002</v>
      </c>
      <c r="T152" s="185">
        <v>465700.50299999997</v>
      </c>
      <c r="U152" s="185">
        <v>226799.671</v>
      </c>
      <c r="V152" s="185">
        <v>1287261.581</v>
      </c>
      <c r="W152" s="185">
        <v>2527862.9929999998</v>
      </c>
    </row>
    <row r="153" spans="2:23" customFormat="1" ht="12.75">
      <c r="B153" s="181" t="s">
        <v>608</v>
      </c>
      <c r="C153" s="185">
        <v>0</v>
      </c>
      <c r="D153" s="185">
        <v>0</v>
      </c>
      <c r="E153" s="185">
        <v>0</v>
      </c>
      <c r="F153" s="185">
        <v>0</v>
      </c>
      <c r="G153" s="185">
        <v>0</v>
      </c>
      <c r="H153" s="185">
        <v>0</v>
      </c>
      <c r="I153" s="185">
        <v>0</v>
      </c>
      <c r="J153" s="185">
        <v>0</v>
      </c>
      <c r="K153" s="185">
        <v>0</v>
      </c>
      <c r="L153" s="185">
        <v>0</v>
      </c>
      <c r="M153" s="185">
        <v>0</v>
      </c>
      <c r="N153" s="185">
        <v>0</v>
      </c>
      <c r="O153" s="185">
        <v>0</v>
      </c>
      <c r="P153" s="185">
        <v>0</v>
      </c>
      <c r="Q153" s="185">
        <v>0</v>
      </c>
      <c r="R153" s="185">
        <v>0</v>
      </c>
      <c r="S153" s="185">
        <v>0</v>
      </c>
      <c r="T153" s="185">
        <v>0</v>
      </c>
      <c r="U153" s="185">
        <v>11396.919</v>
      </c>
      <c r="V153" s="185">
        <v>902096.321</v>
      </c>
      <c r="W153" s="185">
        <v>0</v>
      </c>
    </row>
    <row r="154" spans="2:23" customFormat="1" ht="12.75">
      <c r="B154" s="181" t="s">
        <v>14</v>
      </c>
      <c r="C154" s="185">
        <v>0</v>
      </c>
      <c r="D154" s="185">
        <v>128253</v>
      </c>
      <c r="E154" s="185">
        <v>119084</v>
      </c>
      <c r="F154" s="185">
        <v>30255</v>
      </c>
      <c r="G154" s="185">
        <v>92126</v>
      </c>
      <c r="H154" s="185">
        <v>52723</v>
      </c>
      <c r="I154" s="185">
        <v>184</v>
      </c>
      <c r="J154" s="185">
        <v>0</v>
      </c>
      <c r="K154" s="185">
        <v>47552</v>
      </c>
      <c r="L154" s="185">
        <v>337352</v>
      </c>
      <c r="M154" s="185">
        <v>55974</v>
      </c>
      <c r="N154" s="185">
        <v>4487941.9280000003</v>
      </c>
      <c r="O154" s="185">
        <v>2128599.0499999998</v>
      </c>
      <c r="P154" s="185">
        <v>13840745.134</v>
      </c>
      <c r="Q154" s="185">
        <v>6468726.199</v>
      </c>
      <c r="R154" s="185">
        <v>843232.97</v>
      </c>
      <c r="S154" s="185">
        <v>176822.72</v>
      </c>
      <c r="T154" s="185">
        <v>1892821.906</v>
      </c>
      <c r="U154" s="185">
        <v>812082.77099999995</v>
      </c>
      <c r="V154" s="185">
        <v>2479500.8029999998</v>
      </c>
      <c r="W154" s="185">
        <v>87028.982999999993</v>
      </c>
    </row>
    <row r="155" spans="2:23" customFormat="1" ht="12.75">
      <c r="B155" s="181" t="s">
        <v>15</v>
      </c>
      <c r="C155" s="185">
        <v>27013</v>
      </c>
      <c r="D155" s="185">
        <v>288028</v>
      </c>
      <c r="E155" s="185">
        <v>157074</v>
      </c>
      <c r="F155" s="185">
        <v>94169</v>
      </c>
      <c r="G155" s="185">
        <v>0</v>
      </c>
      <c r="H155" s="185">
        <v>0</v>
      </c>
      <c r="I155" s="185">
        <v>177147</v>
      </c>
      <c r="J155" s="185">
        <v>0</v>
      </c>
      <c r="K155" s="185">
        <v>29749</v>
      </c>
      <c r="L155" s="185">
        <v>354550</v>
      </c>
      <c r="M155" s="185">
        <v>243107</v>
      </c>
      <c r="N155" s="185">
        <v>0</v>
      </c>
      <c r="O155" s="185">
        <v>32309.999</v>
      </c>
      <c r="P155" s="185">
        <v>1320.172</v>
      </c>
      <c r="Q155" s="185">
        <v>852529.50900000008</v>
      </c>
      <c r="R155" s="185">
        <v>163324.81200000001</v>
      </c>
      <c r="S155" s="185">
        <v>8813.7010000000009</v>
      </c>
      <c r="T155" s="185">
        <v>201008.34899999999</v>
      </c>
      <c r="U155" s="185">
        <v>208185.77900000001</v>
      </c>
      <c r="V155" s="185">
        <v>3242728.1329999999</v>
      </c>
      <c r="W155" s="185">
        <v>6991109</v>
      </c>
    </row>
    <row r="156" spans="2:23" customFormat="1" ht="12.75">
      <c r="B156" s="181" t="s">
        <v>16</v>
      </c>
      <c r="C156" s="185">
        <v>0</v>
      </c>
      <c r="D156" s="185">
        <v>0</v>
      </c>
      <c r="E156" s="185">
        <v>0</v>
      </c>
      <c r="F156" s="185">
        <v>0</v>
      </c>
      <c r="G156" s="185">
        <v>0</v>
      </c>
      <c r="H156" s="185">
        <v>0</v>
      </c>
      <c r="I156" s="185">
        <v>0</v>
      </c>
      <c r="J156" s="185">
        <v>0</v>
      </c>
      <c r="K156" s="185">
        <v>68586</v>
      </c>
      <c r="L156" s="185">
        <v>0</v>
      </c>
      <c r="M156" s="185">
        <v>118645</v>
      </c>
      <c r="N156" s="185">
        <v>0</v>
      </c>
      <c r="O156" s="185">
        <v>0</v>
      </c>
      <c r="P156" s="185">
        <v>917.024</v>
      </c>
      <c r="Q156" s="185">
        <v>646303.47</v>
      </c>
      <c r="R156" s="185">
        <v>3968126.872</v>
      </c>
      <c r="S156" s="185">
        <v>60486.22</v>
      </c>
      <c r="T156" s="185">
        <v>1844225.9480000001</v>
      </c>
      <c r="U156" s="185">
        <v>153865.26500000001</v>
      </c>
      <c r="V156" s="185">
        <v>1417208.7439999999</v>
      </c>
      <c r="W156" s="185">
        <v>894422.28799999994</v>
      </c>
    </row>
    <row r="157" spans="2:23" customFormat="1" ht="12.75">
      <c r="B157" s="181" t="s">
        <v>17</v>
      </c>
      <c r="C157" s="185">
        <v>12791</v>
      </c>
      <c r="D157" s="185">
        <v>70342</v>
      </c>
      <c r="E157" s="185">
        <v>101854</v>
      </c>
      <c r="F157" s="185">
        <v>323024</v>
      </c>
      <c r="G157" s="185">
        <v>80699</v>
      </c>
      <c r="H157" s="185">
        <v>0</v>
      </c>
      <c r="I157" s="185">
        <v>91569</v>
      </c>
      <c r="J157" s="185">
        <v>2226</v>
      </c>
      <c r="K157" s="185">
        <v>62217</v>
      </c>
      <c r="L157" s="185">
        <v>36125</v>
      </c>
      <c r="M157" s="185">
        <v>406532</v>
      </c>
      <c r="N157" s="185">
        <v>202342.976</v>
      </c>
      <c r="O157" s="185">
        <v>0</v>
      </c>
      <c r="P157" s="185">
        <v>1232.652</v>
      </c>
      <c r="Q157" s="185">
        <v>1258829.8389999999</v>
      </c>
      <c r="R157" s="185">
        <v>595514.54700000002</v>
      </c>
      <c r="S157" s="185">
        <v>686518.82700000005</v>
      </c>
      <c r="T157" s="185">
        <v>220623.75099999999</v>
      </c>
      <c r="U157" s="185">
        <v>89092.19</v>
      </c>
      <c r="V157" s="185">
        <v>1513105.632</v>
      </c>
      <c r="W157" s="185">
        <v>13851</v>
      </c>
    </row>
    <row r="158" spans="2:23" customFormat="1" ht="12.75">
      <c r="B158" s="181" t="s">
        <v>84</v>
      </c>
      <c r="C158" s="185">
        <v>8122</v>
      </c>
      <c r="D158" s="185">
        <v>44606</v>
      </c>
      <c r="E158" s="185">
        <v>164966</v>
      </c>
      <c r="F158" s="185">
        <v>84727</v>
      </c>
      <c r="G158" s="185">
        <v>141695</v>
      </c>
      <c r="H158" s="185">
        <v>95845</v>
      </c>
      <c r="I158" s="185">
        <v>131864</v>
      </c>
      <c r="J158" s="185">
        <v>0</v>
      </c>
      <c r="K158" s="185">
        <v>20000</v>
      </c>
      <c r="L158" s="185">
        <v>142208</v>
      </c>
      <c r="M158" s="185">
        <v>440499</v>
      </c>
      <c r="N158" s="185">
        <v>172477.46799999999</v>
      </c>
      <c r="O158" s="185">
        <v>0</v>
      </c>
      <c r="P158" s="185">
        <v>4592.0060000000003</v>
      </c>
      <c r="Q158" s="185">
        <v>9911.5920000000006</v>
      </c>
      <c r="R158" s="185">
        <v>159378.32800000001</v>
      </c>
      <c r="S158" s="185">
        <v>9037.0650000000005</v>
      </c>
      <c r="T158" s="185">
        <v>175654.136</v>
      </c>
      <c r="U158" s="185">
        <v>227660.14499999999</v>
      </c>
      <c r="V158" s="185">
        <v>492298.239</v>
      </c>
      <c r="W158" s="185">
        <v>620991.96699999995</v>
      </c>
    </row>
    <row r="159" spans="2:23" customFormat="1" ht="12.75">
      <c r="B159" s="181" t="s">
        <v>19</v>
      </c>
      <c r="C159" s="185">
        <v>54993</v>
      </c>
      <c r="D159" s="185">
        <v>102565</v>
      </c>
      <c r="E159" s="185">
        <v>110066</v>
      </c>
      <c r="F159" s="185">
        <v>327880</v>
      </c>
      <c r="G159" s="185">
        <v>268852</v>
      </c>
      <c r="H159" s="185">
        <v>148300</v>
      </c>
      <c r="I159" s="185">
        <v>69031</v>
      </c>
      <c r="J159" s="185">
        <v>58100</v>
      </c>
      <c r="K159" s="185">
        <v>248165</v>
      </c>
      <c r="L159" s="185">
        <v>2575184</v>
      </c>
      <c r="M159" s="185">
        <v>130506</v>
      </c>
      <c r="N159" s="185">
        <v>303288.61200000002</v>
      </c>
      <c r="O159" s="185">
        <v>0</v>
      </c>
      <c r="P159" s="185">
        <v>997.93299999999999</v>
      </c>
      <c r="Q159" s="185">
        <v>115278.488</v>
      </c>
      <c r="R159" s="185">
        <v>173238.83</v>
      </c>
      <c r="S159" s="185">
        <v>23430.951000000001</v>
      </c>
      <c r="T159" s="185">
        <v>660301.23499999999</v>
      </c>
      <c r="U159" s="185">
        <v>387848.234</v>
      </c>
      <c r="V159" s="185">
        <v>450425.08100000001</v>
      </c>
      <c r="W159" s="185">
        <v>180869.37700000001</v>
      </c>
    </row>
    <row r="160" spans="2:23" customFormat="1" ht="12.75">
      <c r="B160" s="181" t="s">
        <v>20</v>
      </c>
      <c r="C160" s="185">
        <v>0</v>
      </c>
      <c r="D160" s="185">
        <v>0</v>
      </c>
      <c r="E160" s="185">
        <v>0</v>
      </c>
      <c r="F160" s="185">
        <v>194553</v>
      </c>
      <c r="G160" s="185">
        <v>0</v>
      </c>
      <c r="H160" s="185">
        <v>0</v>
      </c>
      <c r="I160" s="185">
        <v>0</v>
      </c>
      <c r="J160" s="185">
        <v>0</v>
      </c>
      <c r="K160" s="185">
        <v>0</v>
      </c>
      <c r="L160" s="185">
        <v>0</v>
      </c>
      <c r="M160" s="185">
        <v>2921304</v>
      </c>
      <c r="N160" s="185">
        <v>34274076.539000005</v>
      </c>
      <c r="O160" s="185">
        <v>23991864.327999998</v>
      </c>
      <c r="P160" s="185">
        <v>10008061.188999999</v>
      </c>
      <c r="Q160" s="185">
        <v>1716151.4959999998</v>
      </c>
      <c r="R160" s="185">
        <v>4559977.1679999996</v>
      </c>
      <c r="S160" s="185">
        <v>18790147.440000001</v>
      </c>
      <c r="T160" s="185">
        <v>8369344.29</v>
      </c>
      <c r="U160" s="185">
        <v>4788821.7980000004</v>
      </c>
      <c r="V160" s="185">
        <v>2523924.3990000002</v>
      </c>
      <c r="W160" s="185">
        <v>15264859.389</v>
      </c>
    </row>
    <row r="161" spans="2:23" customFormat="1" ht="13.5" thickBot="1">
      <c r="B161" s="202"/>
      <c r="C161" s="203"/>
      <c r="D161" s="203"/>
      <c r="E161" s="204"/>
      <c r="F161" s="204"/>
      <c r="G161" s="204"/>
      <c r="H161" s="204"/>
      <c r="I161" s="204"/>
      <c r="J161" s="204"/>
      <c r="K161" s="204"/>
      <c r="L161" s="204"/>
      <c r="M161" s="205"/>
      <c r="N161" s="205"/>
      <c r="O161" s="205"/>
      <c r="P161" s="206"/>
      <c r="Q161" s="207"/>
      <c r="R161" s="207"/>
      <c r="S161" s="207"/>
      <c r="T161" s="207"/>
    </row>
    <row r="162" spans="2:23" customFormat="1" ht="13.5" thickTop="1">
      <c r="B162" s="170" t="s">
        <v>21</v>
      </c>
      <c r="C162" s="171">
        <f>SUM(C144:C160)</f>
        <v>395845</v>
      </c>
      <c r="D162" s="171">
        <f t="shared" ref="D162:N162" si="10">SUM(D144:D160)</f>
        <v>1841153</v>
      </c>
      <c r="E162" s="171">
        <f t="shared" si="10"/>
        <v>2932593</v>
      </c>
      <c r="F162" s="171">
        <f t="shared" si="10"/>
        <v>1788212</v>
      </c>
      <c r="G162" s="171">
        <f t="shared" si="10"/>
        <v>1876135</v>
      </c>
      <c r="H162" s="171">
        <f t="shared" si="10"/>
        <v>1723378</v>
      </c>
      <c r="I162" s="171">
        <f t="shared" si="10"/>
        <v>2013321</v>
      </c>
      <c r="J162" s="171">
        <f t="shared" si="10"/>
        <v>1348736</v>
      </c>
      <c r="K162" s="171">
        <f t="shared" si="10"/>
        <v>3694605</v>
      </c>
      <c r="L162" s="171">
        <f>SUM(L144:L160)</f>
        <v>14170425</v>
      </c>
      <c r="M162" s="171">
        <f t="shared" si="10"/>
        <v>11325912</v>
      </c>
      <c r="N162" s="171">
        <f t="shared" si="10"/>
        <v>55305229.006999999</v>
      </c>
      <c r="O162" s="171">
        <f t="shared" ref="O162:U162" si="11">SUM(O144:O160)</f>
        <v>41602605.897</v>
      </c>
      <c r="P162" s="171">
        <f t="shared" si="11"/>
        <v>27624011.119999997</v>
      </c>
      <c r="Q162" s="171">
        <f t="shared" si="11"/>
        <v>22568972.239</v>
      </c>
      <c r="R162" s="171">
        <f t="shared" si="11"/>
        <v>28219879.189999998</v>
      </c>
      <c r="S162" s="171">
        <f t="shared" si="11"/>
        <v>31024200.473000001</v>
      </c>
      <c r="T162" s="171">
        <f t="shared" si="11"/>
        <v>27561863.973999996</v>
      </c>
      <c r="U162" s="171">
        <f t="shared" si="11"/>
        <v>21983996.957000002</v>
      </c>
      <c r="V162" s="171">
        <f t="shared" ref="V162:W162" si="12">SUM(V144:V160)</f>
        <v>25025987.182</v>
      </c>
      <c r="W162" s="172">
        <f t="shared" si="12"/>
        <v>36110076.630000003</v>
      </c>
    </row>
    <row r="163" spans="2:23" customFormat="1" ht="12.75">
      <c r="B163" s="208" t="s">
        <v>837</v>
      </c>
      <c r="C163" s="56"/>
      <c r="D163" s="56"/>
      <c r="E163" s="25"/>
      <c r="F163" s="25"/>
      <c r="G163" s="25"/>
      <c r="H163" s="25"/>
      <c r="I163" s="25"/>
      <c r="J163" s="25"/>
      <c r="K163" s="25"/>
      <c r="L163" s="11"/>
      <c r="M163" s="11"/>
      <c r="N163" s="67"/>
      <c r="P163" s="64"/>
      <c r="Q163" s="64"/>
      <c r="R163" s="117"/>
      <c r="S163" s="64"/>
    </row>
    <row r="164" spans="2:23" customFormat="1" ht="12.75">
      <c r="B164" s="213" t="s">
        <v>471</v>
      </c>
      <c r="C164" s="12"/>
      <c r="D164" s="12"/>
      <c r="E164" s="12"/>
      <c r="F164" s="12"/>
      <c r="G164" s="12"/>
      <c r="H164" s="12"/>
      <c r="I164" s="12"/>
      <c r="J164" s="12"/>
      <c r="K164" s="12"/>
      <c r="L164" s="12"/>
      <c r="M164" s="12"/>
      <c r="N164" s="12"/>
      <c r="O164" s="12"/>
      <c r="P164" s="12"/>
      <c r="Q164" s="12"/>
      <c r="R164" s="12"/>
      <c r="S164" s="129"/>
      <c r="T164" s="12"/>
    </row>
    <row r="165" spans="2:23" customFormat="1" ht="12.75">
      <c r="B165" s="10"/>
      <c r="C165" s="11"/>
      <c r="D165" s="11"/>
      <c r="E165" s="11"/>
      <c r="F165" s="11"/>
      <c r="G165" s="11"/>
      <c r="H165" s="11"/>
      <c r="I165" s="11"/>
      <c r="J165" s="11"/>
      <c r="K165" s="11"/>
      <c r="L165" s="11"/>
      <c r="M165" s="11"/>
      <c r="N165" s="67"/>
      <c r="P165" s="64"/>
      <c r="Q165" s="64"/>
      <c r="R165" s="117"/>
      <c r="S165" s="64"/>
    </row>
    <row r="166" spans="2:23" customFormat="1" ht="12.75">
      <c r="B166" s="10"/>
      <c r="C166" s="11"/>
      <c r="D166" s="11"/>
      <c r="E166" s="11"/>
      <c r="F166" s="11"/>
      <c r="G166" s="11"/>
      <c r="H166" s="11"/>
      <c r="I166" s="11"/>
      <c r="J166" s="11"/>
      <c r="K166" s="11"/>
      <c r="L166" s="11"/>
      <c r="M166" s="11"/>
      <c r="N166" s="67"/>
      <c r="P166" s="64"/>
      <c r="Q166" s="64"/>
      <c r="R166" s="117"/>
      <c r="S166" s="64"/>
    </row>
    <row r="167" spans="2:23" customFormat="1" ht="12.75">
      <c r="B167" s="19"/>
      <c r="C167" s="11"/>
      <c r="D167" s="11"/>
      <c r="E167" s="11"/>
      <c r="F167" s="11"/>
      <c r="G167" s="11"/>
      <c r="H167" s="11"/>
      <c r="I167" s="11"/>
      <c r="J167" s="11"/>
      <c r="K167" s="11"/>
      <c r="L167" s="11"/>
      <c r="M167" s="11"/>
      <c r="N167" s="67"/>
      <c r="P167" s="64"/>
      <c r="Q167" s="64"/>
      <c r="R167" s="117"/>
      <c r="S167" s="64"/>
    </row>
    <row r="168" spans="2:23" customFormat="1" ht="12.75">
      <c r="B168" s="19"/>
      <c r="C168" s="11"/>
      <c r="D168" s="11"/>
      <c r="E168" s="11"/>
      <c r="F168" s="11"/>
      <c r="G168" s="11"/>
      <c r="H168" s="11"/>
      <c r="I168" s="11"/>
      <c r="J168" s="11"/>
      <c r="K168" s="11"/>
      <c r="L168" s="11"/>
      <c r="M168" s="11"/>
      <c r="N168" s="67"/>
      <c r="P168" s="64"/>
      <c r="Q168" s="64"/>
      <c r="R168" s="117"/>
      <c r="S168" s="64"/>
    </row>
    <row r="169" spans="2:23" ht="12.75">
      <c r="B169" s="212" t="s">
        <v>166</v>
      </c>
      <c r="C169" s="67"/>
      <c r="D169" s="67"/>
      <c r="E169" s="67"/>
    </row>
    <row r="170" spans="2:23" ht="12.75">
      <c r="B170" s="211" t="s">
        <v>78</v>
      </c>
      <c r="C170" s="67"/>
      <c r="D170" s="67"/>
      <c r="E170" s="67"/>
    </row>
    <row r="171" spans="2:23" ht="12.75">
      <c r="B171" s="173" t="s">
        <v>214</v>
      </c>
      <c r="C171" s="175"/>
      <c r="D171" s="175"/>
      <c r="E171" s="175"/>
      <c r="F171" s="167"/>
      <c r="G171" s="491"/>
    </row>
    <row r="172" spans="2:23" ht="12.75">
      <c r="B172" s="211" t="s">
        <v>2</v>
      </c>
      <c r="C172" s="67"/>
      <c r="D172" s="67"/>
      <c r="E172" s="67"/>
      <c r="O172" s="108" t="s">
        <v>185</v>
      </c>
    </row>
    <row r="173" spans="2:23" ht="12.75">
      <c r="B173"/>
      <c r="C173" s="67"/>
      <c r="D173" s="67"/>
      <c r="E173" s="83"/>
    </row>
    <row r="174" spans="2:23">
      <c r="B174" s="149" t="s">
        <v>3</v>
      </c>
      <c r="C174" s="150" t="s">
        <v>79</v>
      </c>
      <c r="D174" s="150">
        <v>2002</v>
      </c>
      <c r="E174" s="151">
        <v>2003</v>
      </c>
      <c r="F174" s="151">
        <v>2004</v>
      </c>
      <c r="G174" s="151">
        <v>2005</v>
      </c>
      <c r="H174" s="151">
        <v>2006</v>
      </c>
      <c r="I174" s="151">
        <v>2007</v>
      </c>
      <c r="J174" s="151">
        <v>2008</v>
      </c>
      <c r="K174" s="151">
        <v>2009</v>
      </c>
      <c r="L174" s="151">
        <v>2010</v>
      </c>
      <c r="M174" s="151" t="s">
        <v>210</v>
      </c>
      <c r="N174" s="151">
        <v>2012</v>
      </c>
      <c r="O174" s="151">
        <v>2013</v>
      </c>
      <c r="P174" s="151">
        <v>2014</v>
      </c>
      <c r="Q174" s="151">
        <v>2015</v>
      </c>
      <c r="R174" s="151">
        <v>2016</v>
      </c>
      <c r="S174" s="151">
        <v>2017</v>
      </c>
      <c r="T174" s="151">
        <v>2018</v>
      </c>
      <c r="U174" s="151">
        <v>2019</v>
      </c>
      <c r="V174" s="151">
        <v>2020</v>
      </c>
      <c r="W174" s="152">
        <v>2021</v>
      </c>
    </row>
    <row r="175" spans="2:23">
      <c r="B175" s="179" t="s">
        <v>4</v>
      </c>
      <c r="C175" s="185">
        <v>0</v>
      </c>
      <c r="D175" s="185">
        <v>0</v>
      </c>
      <c r="E175" s="185">
        <v>0</v>
      </c>
      <c r="F175" s="185">
        <v>0</v>
      </c>
      <c r="G175" s="185">
        <v>0</v>
      </c>
      <c r="H175" s="185">
        <v>0</v>
      </c>
      <c r="I175" s="185">
        <v>0</v>
      </c>
      <c r="J175" s="185">
        <v>54148</v>
      </c>
      <c r="K175" s="185">
        <v>109358</v>
      </c>
      <c r="L175" s="185">
        <v>25902</v>
      </c>
      <c r="M175" s="185">
        <v>71848.785000000003</v>
      </c>
      <c r="N175" s="185">
        <v>158577.99400000001</v>
      </c>
      <c r="O175" s="185">
        <v>2152885.2799999998</v>
      </c>
      <c r="P175" s="185">
        <v>5299292.1500000004</v>
      </c>
      <c r="Q175" s="185">
        <v>2898655.7039999999</v>
      </c>
      <c r="R175" s="185">
        <v>7749173.9960000003</v>
      </c>
      <c r="S175" s="185">
        <v>3244012.55</v>
      </c>
      <c r="T175" s="185">
        <v>44549.24</v>
      </c>
      <c r="U175" s="185">
        <v>269187.60799999913</v>
      </c>
      <c r="V175" s="185">
        <v>430899.701999999</v>
      </c>
      <c r="W175" s="185">
        <v>88285.073000000004</v>
      </c>
    </row>
    <row r="176" spans="2:23">
      <c r="B176" s="181" t="s">
        <v>6</v>
      </c>
      <c r="C176" s="185">
        <v>419584</v>
      </c>
      <c r="D176" s="185">
        <v>397094</v>
      </c>
      <c r="E176" s="185">
        <v>152527</v>
      </c>
      <c r="F176" s="185">
        <v>91179</v>
      </c>
      <c r="G176" s="185">
        <v>52011</v>
      </c>
      <c r="H176" s="185">
        <v>28386</v>
      </c>
      <c r="I176" s="185">
        <v>156349</v>
      </c>
      <c r="J176" s="185">
        <v>132116</v>
      </c>
      <c r="K176" s="185">
        <v>76529</v>
      </c>
      <c r="L176" s="185">
        <v>85048</v>
      </c>
      <c r="M176" s="185">
        <v>66258.323000000004</v>
      </c>
      <c r="N176" s="185">
        <v>171676.89</v>
      </c>
      <c r="O176" s="185">
        <v>67696.472999999998</v>
      </c>
      <c r="P176" s="185">
        <v>120237.77900000001</v>
      </c>
      <c r="Q176" s="185">
        <v>2410.75</v>
      </c>
      <c r="R176" s="185">
        <v>41366.870000000003</v>
      </c>
      <c r="S176" s="185">
        <v>65990.92</v>
      </c>
      <c r="T176" s="185">
        <v>60861.101999999999</v>
      </c>
      <c r="U176" s="185">
        <v>58644.175999999999</v>
      </c>
      <c r="V176" s="185">
        <v>296019.68099999946</v>
      </c>
      <c r="W176" s="185">
        <v>247144.74699999997</v>
      </c>
    </row>
    <row r="177" spans="2:23">
      <c r="B177" s="181" t="s">
        <v>7</v>
      </c>
      <c r="C177" s="185">
        <v>591607</v>
      </c>
      <c r="D177" s="185">
        <v>351230</v>
      </c>
      <c r="E177" s="185">
        <v>352387</v>
      </c>
      <c r="F177" s="185">
        <v>372446</v>
      </c>
      <c r="G177" s="185">
        <v>404169</v>
      </c>
      <c r="H177" s="185">
        <v>309313</v>
      </c>
      <c r="I177" s="185">
        <v>157135</v>
      </c>
      <c r="J177" s="185">
        <v>167442</v>
      </c>
      <c r="K177" s="185">
        <v>70518</v>
      </c>
      <c r="L177" s="185">
        <v>138774</v>
      </c>
      <c r="M177" s="185">
        <v>21934.269999999997</v>
      </c>
      <c r="N177" s="185">
        <v>516301.11300000001</v>
      </c>
      <c r="O177" s="185">
        <v>132102.435</v>
      </c>
      <c r="P177" s="185">
        <v>239646.22200000001</v>
      </c>
      <c r="Q177" s="185">
        <v>167573.42800000001</v>
      </c>
      <c r="R177" s="185">
        <v>50718.213000000003</v>
      </c>
      <c r="S177" s="185">
        <v>1696430.2700000003</v>
      </c>
      <c r="T177" s="185">
        <v>2330479.6209999998</v>
      </c>
      <c r="U177" s="185">
        <v>61278.908000000003</v>
      </c>
      <c r="V177" s="185">
        <v>775990.93100000091</v>
      </c>
      <c r="W177" s="185">
        <v>1467179.3850000002</v>
      </c>
    </row>
    <row r="178" spans="2:23">
      <c r="B178" s="181" t="s">
        <v>8</v>
      </c>
      <c r="C178" s="185">
        <v>365966</v>
      </c>
      <c r="D178" s="185">
        <v>229769</v>
      </c>
      <c r="E178" s="185">
        <v>213308</v>
      </c>
      <c r="F178" s="185">
        <v>208875</v>
      </c>
      <c r="G178" s="185">
        <v>236596</v>
      </c>
      <c r="H178" s="185">
        <v>244530</v>
      </c>
      <c r="I178" s="185">
        <v>138304</v>
      </c>
      <c r="J178" s="185">
        <v>155143</v>
      </c>
      <c r="K178" s="185">
        <v>181075</v>
      </c>
      <c r="L178" s="185">
        <v>123267</v>
      </c>
      <c r="M178" s="185">
        <v>520410.859</v>
      </c>
      <c r="N178" s="185">
        <v>475835.59500000003</v>
      </c>
      <c r="O178" s="185">
        <v>222712.03999999998</v>
      </c>
      <c r="P178" s="185">
        <v>200242.39499999999</v>
      </c>
      <c r="Q178" s="185">
        <v>7001.6359999999995</v>
      </c>
      <c r="R178" s="185">
        <v>66238.14</v>
      </c>
      <c r="S178" s="185">
        <v>156204.80499999999</v>
      </c>
      <c r="T178" s="185">
        <v>141089.84099999999</v>
      </c>
      <c r="U178" s="185">
        <v>150688.56099999999</v>
      </c>
      <c r="V178" s="185">
        <v>282375.01200000435</v>
      </c>
      <c r="W178" s="185">
        <v>150257.32699999999</v>
      </c>
    </row>
    <row r="179" spans="2:23">
      <c r="B179" s="181" t="s">
        <v>9</v>
      </c>
      <c r="C179" s="185">
        <v>1292315</v>
      </c>
      <c r="D179" s="185">
        <v>916835</v>
      </c>
      <c r="E179" s="185">
        <v>340307</v>
      </c>
      <c r="F179" s="185">
        <v>362504</v>
      </c>
      <c r="G179" s="185">
        <v>420204</v>
      </c>
      <c r="H179" s="185">
        <v>504057</v>
      </c>
      <c r="I179" s="185">
        <v>280375</v>
      </c>
      <c r="J179" s="185">
        <v>354945</v>
      </c>
      <c r="K179" s="185">
        <v>329100</v>
      </c>
      <c r="L179" s="185">
        <v>114022</v>
      </c>
      <c r="M179" s="185">
        <v>241544.75599999999</v>
      </c>
      <c r="N179" s="185">
        <v>472092.59299999999</v>
      </c>
      <c r="O179" s="185">
        <v>441545.98800000001</v>
      </c>
      <c r="P179" s="185">
        <v>357271.01</v>
      </c>
      <c r="Q179" s="185">
        <v>190402.26799999992</v>
      </c>
      <c r="R179" s="185">
        <v>161900.421</v>
      </c>
      <c r="S179" s="185">
        <v>375450.59700000001</v>
      </c>
      <c r="T179" s="185">
        <v>296995.05699999997</v>
      </c>
      <c r="U179" s="185">
        <v>134941.53200000001</v>
      </c>
      <c r="V179" s="185">
        <v>3573702.6280000014</v>
      </c>
      <c r="W179" s="185">
        <v>394923.01699999999</v>
      </c>
    </row>
    <row r="180" spans="2:23">
      <c r="B180" s="181" t="s">
        <v>10</v>
      </c>
      <c r="C180" s="185">
        <v>1924114</v>
      </c>
      <c r="D180" s="185">
        <v>1373252</v>
      </c>
      <c r="E180" s="185">
        <v>414553</v>
      </c>
      <c r="F180" s="185">
        <v>507533</v>
      </c>
      <c r="G180" s="185">
        <v>535967</v>
      </c>
      <c r="H180" s="185">
        <v>843310</v>
      </c>
      <c r="I180" s="185">
        <v>509710</v>
      </c>
      <c r="J180" s="185">
        <v>635862</v>
      </c>
      <c r="K180" s="185">
        <v>483316</v>
      </c>
      <c r="L180" s="185">
        <v>302366</v>
      </c>
      <c r="M180" s="185">
        <v>990882.54300000006</v>
      </c>
      <c r="N180" s="185">
        <v>1795578.933</v>
      </c>
      <c r="O180" s="185">
        <v>893148.03099999996</v>
      </c>
      <c r="P180" s="185">
        <v>2389271.7400000002</v>
      </c>
      <c r="Q180" s="185">
        <v>2819705.9350000001</v>
      </c>
      <c r="R180" s="185">
        <v>4836366.8169999998</v>
      </c>
      <c r="S180" s="185">
        <v>6508670.6590000009</v>
      </c>
      <c r="T180" s="185">
        <v>2770443.5660000001</v>
      </c>
      <c r="U180" s="185">
        <v>464410.91399999848</v>
      </c>
      <c r="V180" s="185">
        <v>6065634.415</v>
      </c>
      <c r="W180" s="185">
        <v>5774999.1170000006</v>
      </c>
    </row>
    <row r="181" spans="2:23">
      <c r="B181" s="181" t="s">
        <v>11</v>
      </c>
      <c r="C181" s="185">
        <v>732854</v>
      </c>
      <c r="D181" s="185">
        <v>2159471</v>
      </c>
      <c r="E181" s="185">
        <v>1954380</v>
      </c>
      <c r="F181" s="185">
        <v>1294956</v>
      </c>
      <c r="G181" s="185">
        <v>843592</v>
      </c>
      <c r="H181" s="185">
        <v>1025912</v>
      </c>
      <c r="I181" s="185">
        <v>776970</v>
      </c>
      <c r="J181" s="185">
        <v>1580958</v>
      </c>
      <c r="K181" s="185">
        <v>1459181</v>
      </c>
      <c r="L181" s="185">
        <v>726894</v>
      </c>
      <c r="M181" s="185">
        <v>3997747.95</v>
      </c>
      <c r="N181" s="185">
        <v>4294485.6890000002</v>
      </c>
      <c r="O181" s="185">
        <v>5213100.0130000012</v>
      </c>
      <c r="P181" s="185">
        <v>8605257.0089999996</v>
      </c>
      <c r="Q181" s="185">
        <v>5908923.5</v>
      </c>
      <c r="R181" s="185">
        <v>5035650.6629999997</v>
      </c>
      <c r="S181" s="185">
        <v>5282596.9700000007</v>
      </c>
      <c r="T181" s="185">
        <v>5004084.699</v>
      </c>
      <c r="U181" s="185">
        <v>11030717.313000014</v>
      </c>
      <c r="V181" s="185">
        <v>17918389.040000003</v>
      </c>
      <c r="W181" s="185">
        <v>17592293.403000001</v>
      </c>
    </row>
    <row r="182" spans="2:23">
      <c r="B182" s="181" t="s">
        <v>12</v>
      </c>
      <c r="C182" s="185">
        <v>1137777</v>
      </c>
      <c r="D182" s="185">
        <v>129778</v>
      </c>
      <c r="E182" s="185">
        <v>125982</v>
      </c>
      <c r="F182" s="185">
        <v>139988</v>
      </c>
      <c r="G182" s="185">
        <v>139517</v>
      </c>
      <c r="H182" s="185">
        <v>124270</v>
      </c>
      <c r="I182" s="185">
        <v>185942</v>
      </c>
      <c r="J182" s="185">
        <v>263196</v>
      </c>
      <c r="K182" s="185">
        <v>191419</v>
      </c>
      <c r="L182" s="185">
        <v>163494</v>
      </c>
      <c r="M182" s="185">
        <v>1198109.6970000002</v>
      </c>
      <c r="N182" s="185">
        <v>1306165.9339999999</v>
      </c>
      <c r="O182" s="185">
        <v>1061141.5390000001</v>
      </c>
      <c r="P182" s="185">
        <v>1407039.652</v>
      </c>
      <c r="Q182" s="185">
        <v>274865.50199999992</v>
      </c>
      <c r="R182" s="185">
        <v>263090.81199999998</v>
      </c>
      <c r="S182" s="185">
        <v>641991.72</v>
      </c>
      <c r="T182" s="185">
        <v>871939.10699999996</v>
      </c>
      <c r="U182" s="185">
        <v>618826.96699999913</v>
      </c>
      <c r="V182" s="185">
        <v>794051.46299999976</v>
      </c>
      <c r="W182" s="185">
        <v>496526.11700000003</v>
      </c>
    </row>
    <row r="183" spans="2:23">
      <c r="B183" s="181" t="s">
        <v>13</v>
      </c>
      <c r="C183" s="185">
        <v>1174388</v>
      </c>
      <c r="D183" s="185">
        <v>1001496</v>
      </c>
      <c r="E183" s="185">
        <v>509597</v>
      </c>
      <c r="F183" s="185">
        <v>285670</v>
      </c>
      <c r="G183" s="185">
        <v>384183</v>
      </c>
      <c r="H183" s="185">
        <v>653429</v>
      </c>
      <c r="I183" s="185">
        <v>395218</v>
      </c>
      <c r="J183" s="185">
        <v>516204</v>
      </c>
      <c r="K183" s="185">
        <v>480230</v>
      </c>
      <c r="L183" s="185">
        <v>547462</v>
      </c>
      <c r="M183" s="185">
        <v>4593700.926</v>
      </c>
      <c r="N183" s="185">
        <v>7110876.9360000007</v>
      </c>
      <c r="O183" s="185">
        <v>5330671.6790000042</v>
      </c>
      <c r="P183" s="185">
        <v>2857909.727</v>
      </c>
      <c r="Q183" s="185">
        <v>1353122.456</v>
      </c>
      <c r="R183" s="185">
        <v>4211947.4390000002</v>
      </c>
      <c r="S183" s="185">
        <v>6782578.0199999996</v>
      </c>
      <c r="T183" s="185">
        <v>2527178.1460000002</v>
      </c>
      <c r="U183" s="185">
        <v>404296.98700000002</v>
      </c>
      <c r="V183" s="185">
        <v>1162347.3570000005</v>
      </c>
      <c r="W183" s="185">
        <v>418996.348</v>
      </c>
    </row>
    <row r="184" spans="2:23">
      <c r="B184" s="181" t="s">
        <v>608</v>
      </c>
      <c r="C184" s="185">
        <v>0</v>
      </c>
      <c r="D184" s="185">
        <v>0</v>
      </c>
      <c r="E184" s="185">
        <v>0</v>
      </c>
      <c r="F184" s="185">
        <v>0</v>
      </c>
      <c r="G184" s="185">
        <v>0</v>
      </c>
      <c r="H184" s="185">
        <v>0</v>
      </c>
      <c r="I184" s="185">
        <v>0</v>
      </c>
      <c r="J184" s="185">
        <v>0</v>
      </c>
      <c r="K184" s="185">
        <v>0</v>
      </c>
      <c r="L184" s="185">
        <v>0</v>
      </c>
      <c r="M184" s="185">
        <v>0</v>
      </c>
      <c r="N184" s="185">
        <v>0</v>
      </c>
      <c r="O184" s="185">
        <v>0</v>
      </c>
      <c r="P184" s="185">
        <v>0</v>
      </c>
      <c r="Q184" s="185">
        <v>0</v>
      </c>
      <c r="R184" s="185">
        <v>0</v>
      </c>
      <c r="S184" s="185">
        <v>0</v>
      </c>
      <c r="T184" s="185">
        <v>0</v>
      </c>
      <c r="U184" s="185">
        <v>339621.67800000001</v>
      </c>
      <c r="V184" s="185">
        <v>4034251.4819999989</v>
      </c>
      <c r="W184" s="185">
        <v>2856709.8390000002</v>
      </c>
    </row>
    <row r="185" spans="2:23">
      <c r="B185" s="181" t="s">
        <v>14</v>
      </c>
      <c r="C185" s="185">
        <v>875385</v>
      </c>
      <c r="D185" s="185">
        <v>1791307</v>
      </c>
      <c r="E185" s="185">
        <v>1571558</v>
      </c>
      <c r="F185" s="185">
        <v>2326227</v>
      </c>
      <c r="G185" s="185">
        <v>3248459</v>
      </c>
      <c r="H185" s="185">
        <v>4266980</v>
      </c>
      <c r="I185" s="185">
        <v>2091002</v>
      </c>
      <c r="J185" s="185">
        <v>1178089</v>
      </c>
      <c r="K185" s="185">
        <v>1321213</v>
      </c>
      <c r="L185" s="185">
        <v>1016179</v>
      </c>
      <c r="M185" s="185">
        <v>3551816.7220000001</v>
      </c>
      <c r="N185" s="185">
        <v>2228278.8939999999</v>
      </c>
      <c r="O185" s="185">
        <v>1478421.2679999978</v>
      </c>
      <c r="P185" s="185">
        <v>8534071.1899999995</v>
      </c>
      <c r="Q185" s="185">
        <v>6285109.5980000002</v>
      </c>
      <c r="R185" s="185">
        <v>1319285.2779999999</v>
      </c>
      <c r="S185" s="185">
        <v>2362004.2760000001</v>
      </c>
      <c r="T185" s="185">
        <v>1772317.061</v>
      </c>
      <c r="U185" s="185">
        <v>998523.73200000008</v>
      </c>
      <c r="V185" s="185">
        <v>2854128.0150000001</v>
      </c>
      <c r="W185" s="185">
        <v>3312419.6849999996</v>
      </c>
    </row>
    <row r="186" spans="2:23">
      <c r="B186" s="181" t="s">
        <v>15</v>
      </c>
      <c r="C186" s="185">
        <v>547405</v>
      </c>
      <c r="D186" s="185">
        <v>456740</v>
      </c>
      <c r="E186" s="185">
        <v>455983</v>
      </c>
      <c r="F186" s="185">
        <v>442720</v>
      </c>
      <c r="G186" s="185">
        <v>603855</v>
      </c>
      <c r="H186" s="185">
        <v>859831</v>
      </c>
      <c r="I186" s="185">
        <v>992626</v>
      </c>
      <c r="J186" s="185">
        <v>937736</v>
      </c>
      <c r="K186" s="185">
        <v>448125</v>
      </c>
      <c r="L186" s="185">
        <v>308828</v>
      </c>
      <c r="M186" s="185">
        <v>2794394.1349999998</v>
      </c>
      <c r="N186" s="185">
        <v>2364397.227</v>
      </c>
      <c r="O186" s="185">
        <v>2535596.2390000043</v>
      </c>
      <c r="P186" s="185">
        <v>5776352.5779999997</v>
      </c>
      <c r="Q186" s="185">
        <v>6795821.1639999999</v>
      </c>
      <c r="R186" s="185">
        <v>8123976.5609999998</v>
      </c>
      <c r="S186" s="185">
        <v>4229809.2280000001</v>
      </c>
      <c r="T186" s="185">
        <v>1216495.9010000001</v>
      </c>
      <c r="U186" s="185">
        <v>1053980.5270000068</v>
      </c>
      <c r="V186" s="185">
        <v>439494.7</v>
      </c>
      <c r="W186" s="185">
        <v>608241.375</v>
      </c>
    </row>
    <row r="187" spans="2:23">
      <c r="B187" s="181" t="s">
        <v>16</v>
      </c>
      <c r="C187" s="185">
        <v>0</v>
      </c>
      <c r="D187" s="185">
        <v>0</v>
      </c>
      <c r="E187" s="185">
        <v>0</v>
      </c>
      <c r="F187" s="185">
        <v>0</v>
      </c>
      <c r="G187" s="185">
        <v>0</v>
      </c>
      <c r="H187" s="185">
        <v>0</v>
      </c>
      <c r="I187" s="185">
        <v>0</v>
      </c>
      <c r="J187" s="185">
        <v>222270</v>
      </c>
      <c r="K187" s="185">
        <v>78920</v>
      </c>
      <c r="L187" s="185">
        <v>102188</v>
      </c>
      <c r="M187" s="185">
        <v>2237372.6880000001</v>
      </c>
      <c r="N187" s="185">
        <v>1497857.4029999999</v>
      </c>
      <c r="O187" s="185">
        <v>2479192.0929999999</v>
      </c>
      <c r="P187" s="185">
        <v>1053689.73</v>
      </c>
      <c r="Q187" s="185">
        <v>240613.758</v>
      </c>
      <c r="R187" s="185">
        <v>197970.48899999997</v>
      </c>
      <c r="S187" s="185">
        <v>1583254.318</v>
      </c>
      <c r="T187" s="185">
        <v>3361588.648</v>
      </c>
      <c r="U187" s="185">
        <v>3263834.5079999981</v>
      </c>
      <c r="V187" s="185">
        <v>170944.03099999999</v>
      </c>
      <c r="W187" s="185">
        <v>384189.15899999999</v>
      </c>
    </row>
    <row r="188" spans="2:23">
      <c r="B188" s="181" t="s">
        <v>17</v>
      </c>
      <c r="C188" s="185">
        <v>59020</v>
      </c>
      <c r="D188" s="185">
        <v>655539</v>
      </c>
      <c r="E188" s="185">
        <v>219187</v>
      </c>
      <c r="F188" s="185">
        <v>387965</v>
      </c>
      <c r="G188" s="185">
        <v>828559</v>
      </c>
      <c r="H188" s="185">
        <v>919105</v>
      </c>
      <c r="I188" s="185">
        <v>442194</v>
      </c>
      <c r="J188" s="185">
        <v>778111</v>
      </c>
      <c r="K188" s="185">
        <v>294545</v>
      </c>
      <c r="L188" s="185">
        <v>652360</v>
      </c>
      <c r="M188" s="185">
        <v>1460512.8870000001</v>
      </c>
      <c r="N188" s="185">
        <v>1199968.821</v>
      </c>
      <c r="O188" s="185">
        <v>2343484.281999995</v>
      </c>
      <c r="P188" s="185">
        <v>1401002.669</v>
      </c>
      <c r="Q188" s="185">
        <v>181408.74099999998</v>
      </c>
      <c r="R188" s="185">
        <v>652307.18299999996</v>
      </c>
      <c r="S188" s="185">
        <v>1394623.159</v>
      </c>
      <c r="T188" s="185">
        <v>771327.89299999992</v>
      </c>
      <c r="U188" s="185">
        <v>298607.35900000064</v>
      </c>
      <c r="V188" s="185">
        <v>1203628.4850000015</v>
      </c>
      <c r="W188" s="185">
        <v>2996778.273000001</v>
      </c>
    </row>
    <row r="189" spans="2:23">
      <c r="B189" s="181" t="s">
        <v>84</v>
      </c>
      <c r="C189" s="185">
        <v>411208</v>
      </c>
      <c r="D189" s="185">
        <v>118389</v>
      </c>
      <c r="E189" s="185">
        <v>101148</v>
      </c>
      <c r="F189" s="185">
        <v>30102</v>
      </c>
      <c r="G189" s="185">
        <v>38671</v>
      </c>
      <c r="H189" s="185">
        <v>131031</v>
      </c>
      <c r="I189" s="185">
        <v>110703</v>
      </c>
      <c r="J189" s="185">
        <v>120009</v>
      </c>
      <c r="K189" s="185">
        <v>105279</v>
      </c>
      <c r="L189" s="185">
        <v>45577</v>
      </c>
      <c r="M189" s="185">
        <v>1173811.7490000001</v>
      </c>
      <c r="N189" s="185">
        <v>352094.32899999997</v>
      </c>
      <c r="O189" s="185">
        <v>798256.11299999978</v>
      </c>
      <c r="P189" s="185">
        <v>573055.77500000002</v>
      </c>
      <c r="Q189" s="185">
        <v>416605.533</v>
      </c>
      <c r="R189" s="185">
        <v>78948.676999999996</v>
      </c>
      <c r="S189" s="185">
        <v>55676.595999999998</v>
      </c>
      <c r="T189" s="185">
        <v>96462.129000000001</v>
      </c>
      <c r="U189" s="185">
        <v>107476.76700000001</v>
      </c>
      <c r="V189" s="185">
        <v>117716.762</v>
      </c>
      <c r="W189" s="185">
        <v>85957.104999999996</v>
      </c>
    </row>
    <row r="190" spans="2:23">
      <c r="B190" s="181" t="s">
        <v>19</v>
      </c>
      <c r="C190" s="185">
        <v>5548325</v>
      </c>
      <c r="D190" s="185">
        <v>526704</v>
      </c>
      <c r="E190" s="185">
        <v>276689</v>
      </c>
      <c r="F190" s="185">
        <v>512425</v>
      </c>
      <c r="G190" s="185">
        <v>423265</v>
      </c>
      <c r="H190" s="185">
        <v>442621</v>
      </c>
      <c r="I190" s="185">
        <v>425426</v>
      </c>
      <c r="J190" s="185">
        <v>467473</v>
      </c>
      <c r="K190" s="185">
        <v>571523</v>
      </c>
      <c r="L190" s="185">
        <v>41886</v>
      </c>
      <c r="M190" s="185">
        <v>52033.623999999996</v>
      </c>
      <c r="N190" s="185">
        <v>122865.101</v>
      </c>
      <c r="O190" s="185">
        <v>173186.671</v>
      </c>
      <c r="P190" s="185">
        <v>121022.723</v>
      </c>
      <c r="Q190" s="185">
        <v>430230.40399999975</v>
      </c>
      <c r="R190" s="185">
        <v>55512.945</v>
      </c>
      <c r="S190" s="185">
        <v>57089.65</v>
      </c>
      <c r="T190" s="185">
        <v>80140.864999999991</v>
      </c>
      <c r="U190" s="185">
        <v>187533.50000001251</v>
      </c>
      <c r="V190" s="185">
        <v>429712.40499999374</v>
      </c>
      <c r="W190" s="185">
        <v>208978.45199999999</v>
      </c>
    </row>
    <row r="191" spans="2:23">
      <c r="B191" s="181" t="s">
        <v>20</v>
      </c>
      <c r="C191" s="185">
        <v>0</v>
      </c>
      <c r="D191" s="185">
        <v>0</v>
      </c>
      <c r="E191" s="185">
        <v>0</v>
      </c>
      <c r="F191" s="185">
        <v>0</v>
      </c>
      <c r="G191" s="185">
        <v>0</v>
      </c>
      <c r="H191" s="185">
        <v>0</v>
      </c>
      <c r="I191" s="185">
        <v>0</v>
      </c>
      <c r="J191" s="185">
        <v>0</v>
      </c>
      <c r="K191" s="185">
        <v>0</v>
      </c>
      <c r="L191" s="185">
        <v>0</v>
      </c>
      <c r="M191" s="185">
        <v>399360</v>
      </c>
      <c r="N191" s="185">
        <v>615519.26800000004</v>
      </c>
      <c r="O191" s="185">
        <v>606665</v>
      </c>
      <c r="P191" s="185">
        <v>0</v>
      </c>
      <c r="Q191" s="185">
        <v>2734626.4369999999</v>
      </c>
      <c r="R191" s="185">
        <v>3347429.4640000002</v>
      </c>
      <c r="S191" s="185">
        <v>4624372.6359999999</v>
      </c>
      <c r="T191" s="185">
        <v>2930166</v>
      </c>
      <c r="U191" s="185">
        <v>8793966.2670000028</v>
      </c>
      <c r="V191" s="185">
        <v>69107.240000000005</v>
      </c>
      <c r="W191" s="185">
        <v>14304944.550000001</v>
      </c>
    </row>
    <row r="192" spans="2:23" ht="12.75" thickBot="1">
      <c r="B192" s="33"/>
      <c r="C192" s="153"/>
      <c r="D192" s="153"/>
      <c r="E192" s="154"/>
      <c r="F192" s="154"/>
      <c r="G192" s="154"/>
      <c r="H192" s="154"/>
      <c r="I192" s="154"/>
      <c r="J192" s="154"/>
      <c r="K192" s="154"/>
      <c r="L192" s="154"/>
      <c r="M192" s="155"/>
      <c r="N192" s="155"/>
      <c r="O192" s="155"/>
      <c r="P192" s="94"/>
      <c r="Q192" s="156"/>
      <c r="R192" s="156"/>
      <c r="S192" s="156"/>
      <c r="T192" s="94"/>
    </row>
    <row r="193" spans="2:23" ht="12.75" thickTop="1">
      <c r="B193" s="170" t="s">
        <v>21</v>
      </c>
      <c r="C193" s="171">
        <f t="shared" ref="C193:M193" si="13">SUM(C175:C191)</f>
        <v>15079948</v>
      </c>
      <c r="D193" s="171">
        <f t="shared" si="13"/>
        <v>10107604</v>
      </c>
      <c r="E193" s="171">
        <f t="shared" si="13"/>
        <v>6687606</v>
      </c>
      <c r="F193" s="171">
        <f t="shared" si="13"/>
        <v>6962590</v>
      </c>
      <c r="G193" s="171">
        <f t="shared" si="13"/>
        <v>8159048</v>
      </c>
      <c r="H193" s="171">
        <f t="shared" si="13"/>
        <v>10352775</v>
      </c>
      <c r="I193" s="171">
        <f t="shared" si="13"/>
        <v>6661954</v>
      </c>
      <c r="J193" s="171">
        <f t="shared" si="13"/>
        <v>7563702</v>
      </c>
      <c r="K193" s="171">
        <f t="shared" si="13"/>
        <v>6200331</v>
      </c>
      <c r="L193" s="171">
        <f t="shared" si="13"/>
        <v>4394247</v>
      </c>
      <c r="M193" s="171">
        <f t="shared" si="13"/>
        <v>23371739.914000005</v>
      </c>
      <c r="N193" s="171">
        <f>SUM(N175:N191)</f>
        <v>24682572.719999999</v>
      </c>
      <c r="O193" s="171">
        <f t="shared" ref="O193:U193" si="14">SUM(O175:O191)</f>
        <v>25929805.144000001</v>
      </c>
      <c r="P193" s="171">
        <f t="shared" si="14"/>
        <v>38935362.348999992</v>
      </c>
      <c r="Q193" s="171">
        <f t="shared" si="14"/>
        <v>30707076.813999999</v>
      </c>
      <c r="R193" s="171">
        <f t="shared" si="14"/>
        <v>36191883.968000002</v>
      </c>
      <c r="S193" s="171">
        <f t="shared" si="14"/>
        <v>39060756.373999998</v>
      </c>
      <c r="T193" s="171">
        <f t="shared" si="14"/>
        <v>24276118.875999998</v>
      </c>
      <c r="U193" s="171">
        <f t="shared" si="14"/>
        <v>28236537.304000027</v>
      </c>
      <c r="V193" s="171">
        <f t="shared" ref="V193:W193" si="15">SUM(V175:V191)</f>
        <v>40618393.349000014</v>
      </c>
      <c r="W193" s="172">
        <f t="shared" si="15"/>
        <v>51388822.972000003</v>
      </c>
    </row>
    <row r="194" spans="2:23" ht="12.75">
      <c r="B194" s="208" t="s">
        <v>480</v>
      </c>
      <c r="C194" s="67"/>
      <c r="D194" s="67"/>
      <c r="E194" s="67"/>
    </row>
    <row r="195" spans="2:23" ht="12.75">
      <c r="B195" s="209" t="s">
        <v>477</v>
      </c>
      <c r="C195" s="67"/>
      <c r="D195" s="67"/>
      <c r="E195" s="67"/>
    </row>
    <row r="196" spans="2:23" ht="12.75">
      <c r="B196" s="209" t="s">
        <v>458</v>
      </c>
      <c r="C196" s="67"/>
      <c r="D196" s="67"/>
      <c r="E196" s="67"/>
    </row>
    <row r="197" spans="2:23" ht="12.75">
      <c r="B197" s="210" t="s">
        <v>577</v>
      </c>
      <c r="C197" s="67"/>
      <c r="D197" s="67"/>
      <c r="E197" s="67"/>
    </row>
  </sheetData>
  <phoneticPr fontId="0" type="noConversion"/>
  <hyperlinks>
    <hyperlink ref="O4" location="'Indice Regiones'!A1" display="&lt; Volver &gt;" xr:uid="{00000000-0004-0000-0600-000000000000}"/>
    <hyperlink ref="O40" location="'Indice Regiones'!A1" display="&lt; Volver &gt;" xr:uid="{00000000-0004-0000-0600-000001000000}"/>
    <hyperlink ref="O73" location="'Indice Regiones'!A1" display="&lt; Volver &gt;" xr:uid="{00000000-0004-0000-0600-000002000000}"/>
    <hyperlink ref="O110" location="'Indice Regiones'!A1" display="&lt; Volver &gt;" xr:uid="{00000000-0004-0000-0600-000003000000}"/>
    <hyperlink ref="O172" location="'Indice Regiones'!A1" display="&lt; Volver &gt;" xr:uid="{00000000-0004-0000-0600-000004000000}"/>
    <hyperlink ref="O141" location="'Indice Regiones'!A1" display="&lt; Volver &gt;" xr:uid="{00000000-0004-0000-0600-000005000000}"/>
  </hyperlinks>
  <pageMargins left="0.75" right="0.75" top="1" bottom="1" header="0" footer="0"/>
  <pageSetup orientation="portrait" r:id="rId1"/>
  <headerFooter alignWithMargins="0"/>
  <ignoredErrors>
    <ignoredError sqref="C6 C24:N25 D162:O162 C131:M131 E6:K6 U61" formulaRange="1"/>
    <ignoredError sqref="N131" formula="1" formulaRange="1"/>
    <ignoredError sqref="D6" numberStoredAsText="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7" r:id="rId5" name="Button 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8" r:id="rId6" name="Button 4">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9" r:id="rId7" name="Button 5">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0" r:id="rId8" name="Button 6">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1" r:id="rId9" name="Button 7">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2" r:id="rId10" name="Button 8">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3" r:id="rId11" name="Button 9">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4" r:id="rId12" name="Button 10">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5" r:id="rId13" name="Button 1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6" r:id="rId14" name="Button 12">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7" r:id="rId15" name="Button 1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sheetPr>
  <dimension ref="B1:U1182"/>
  <sheetViews>
    <sheetView showGridLines="0" zoomScale="90" zoomScaleNormal="90" workbookViewId="0">
      <selection activeCell="O280" sqref="O280"/>
    </sheetView>
  </sheetViews>
  <sheetFormatPr baseColWidth="10" defaultRowHeight="12.75"/>
  <cols>
    <col min="1" max="1" width="3.7109375" customWidth="1"/>
    <col min="2" max="2" width="23.28515625" style="67" customWidth="1"/>
    <col min="3" max="3" width="12.7109375" style="11" customWidth="1"/>
    <col min="4" max="4" width="11.42578125" style="11"/>
    <col min="5" max="5" width="11.42578125" style="67"/>
    <col min="6" max="6" width="11.5703125" style="117" customWidth="1"/>
    <col min="7" max="7" width="11.5703125" style="67" customWidth="1"/>
    <col min="8" max="9" width="11.5703125" style="117" customWidth="1"/>
    <col min="13" max="13" width="13.28515625" customWidth="1"/>
    <col min="14" max="14" width="12.85546875" bestFit="1" customWidth="1"/>
  </cols>
  <sheetData>
    <row r="1" spans="2:13">
      <c r="B1" s="212" t="s">
        <v>167</v>
      </c>
      <c r="C1" s="14"/>
      <c r="D1" s="14"/>
      <c r="E1" s="11"/>
      <c r="F1" s="88"/>
      <c r="G1" s="11"/>
      <c r="H1" s="88"/>
      <c r="I1" s="88"/>
      <c r="J1" s="11"/>
      <c r="K1" s="11"/>
      <c r="L1" s="20"/>
      <c r="M1" s="20"/>
    </row>
    <row r="2" spans="2:13">
      <c r="B2" s="211" t="s">
        <v>78</v>
      </c>
      <c r="C2" s="1"/>
      <c r="D2" s="1"/>
      <c r="E2" s="11"/>
      <c r="F2" s="88"/>
      <c r="G2" s="11"/>
      <c r="H2" s="88"/>
      <c r="I2" s="88"/>
      <c r="J2" s="11"/>
      <c r="K2" s="11"/>
      <c r="L2" s="20"/>
      <c r="M2" s="20"/>
    </row>
    <row r="3" spans="2:13">
      <c r="B3" s="173" t="s">
        <v>150</v>
      </c>
      <c r="C3" s="173"/>
      <c r="D3" s="173"/>
      <c r="E3" s="83"/>
      <c r="F3" s="88"/>
      <c r="G3" s="11"/>
      <c r="H3" s="88"/>
      <c r="I3" s="88"/>
      <c r="J3" s="11"/>
      <c r="K3" s="11"/>
      <c r="L3" s="20"/>
      <c r="M3" s="20"/>
    </row>
    <row r="4" spans="2:13">
      <c r="B4" s="211" t="s">
        <v>2</v>
      </c>
      <c r="C4" s="15"/>
      <c r="D4" s="15"/>
      <c r="E4" s="11"/>
      <c r="F4" s="116"/>
      <c r="G4" s="108"/>
      <c r="H4" s="116" t="s">
        <v>185</v>
      </c>
      <c r="I4" s="116"/>
      <c r="J4" s="108"/>
      <c r="K4" s="11"/>
      <c r="L4" s="20"/>
      <c r="M4" s="20"/>
    </row>
    <row r="5" spans="2:13">
      <c r="J5" s="67"/>
    </row>
    <row r="6" spans="2:13">
      <c r="B6" s="149" t="s">
        <v>3</v>
      </c>
      <c r="C6" s="150">
        <v>2011</v>
      </c>
      <c r="D6" s="150">
        <v>2012</v>
      </c>
      <c r="E6" s="151">
        <v>2013</v>
      </c>
      <c r="F6" s="151">
        <v>2014</v>
      </c>
      <c r="G6" s="151">
        <v>2015</v>
      </c>
      <c r="H6" s="151">
        <v>2016</v>
      </c>
      <c r="I6" s="151">
        <v>2017</v>
      </c>
      <c r="J6" s="151">
        <v>2018</v>
      </c>
      <c r="K6" s="151">
        <v>2019</v>
      </c>
      <c r="L6" s="151">
        <v>2020</v>
      </c>
      <c r="M6" s="373">
        <v>2021</v>
      </c>
    </row>
    <row r="7" spans="2:13">
      <c r="B7" s="179" t="s">
        <v>4</v>
      </c>
      <c r="C7" s="180">
        <v>0</v>
      </c>
      <c r="D7" s="180">
        <v>0</v>
      </c>
      <c r="E7" s="180">
        <v>0</v>
      </c>
      <c r="F7" s="180">
        <v>0</v>
      </c>
      <c r="G7" s="180">
        <v>0</v>
      </c>
      <c r="H7" s="180">
        <v>0</v>
      </c>
      <c r="I7" s="180">
        <v>0</v>
      </c>
      <c r="J7" s="180">
        <v>0</v>
      </c>
      <c r="K7" s="180">
        <v>0</v>
      </c>
      <c r="L7" s="180">
        <v>0</v>
      </c>
      <c r="M7" s="180">
        <v>0</v>
      </c>
    </row>
    <row r="8" spans="2:13">
      <c r="B8" s="181" t="s">
        <v>6</v>
      </c>
      <c r="C8" s="182">
        <v>0</v>
      </c>
      <c r="D8" s="182">
        <v>0</v>
      </c>
      <c r="E8" s="183">
        <v>0</v>
      </c>
      <c r="F8" s="183">
        <v>0</v>
      </c>
      <c r="G8" s="183">
        <v>0</v>
      </c>
      <c r="H8" s="183">
        <v>0</v>
      </c>
      <c r="I8" s="183">
        <v>0</v>
      </c>
      <c r="J8" s="183">
        <v>0</v>
      </c>
      <c r="K8" s="183">
        <v>0</v>
      </c>
      <c r="L8" s="183">
        <v>0</v>
      </c>
      <c r="M8" s="183">
        <v>0</v>
      </c>
    </row>
    <row r="9" spans="2:13">
      <c r="B9" s="181" t="s">
        <v>7</v>
      </c>
      <c r="C9" s="182">
        <v>0</v>
      </c>
      <c r="D9" s="182">
        <v>0</v>
      </c>
      <c r="E9" s="183">
        <v>0</v>
      </c>
      <c r="F9" s="183">
        <v>0</v>
      </c>
      <c r="G9" s="183">
        <v>0</v>
      </c>
      <c r="H9" s="183">
        <v>0</v>
      </c>
      <c r="I9" s="183">
        <v>0</v>
      </c>
      <c r="J9" s="183">
        <v>0</v>
      </c>
      <c r="K9" s="183">
        <v>0</v>
      </c>
      <c r="L9" s="183">
        <v>0</v>
      </c>
      <c r="M9" s="183">
        <v>0</v>
      </c>
    </row>
    <row r="10" spans="2:13">
      <c r="B10" s="181" t="s">
        <v>8</v>
      </c>
      <c r="C10" s="182">
        <v>0</v>
      </c>
      <c r="D10" s="182">
        <v>0</v>
      </c>
      <c r="E10" s="183">
        <v>0</v>
      </c>
      <c r="F10" s="183">
        <v>0</v>
      </c>
      <c r="G10" s="183">
        <v>0</v>
      </c>
      <c r="H10" s="183">
        <v>0</v>
      </c>
      <c r="I10" s="183">
        <v>0</v>
      </c>
      <c r="J10" s="183">
        <v>0</v>
      </c>
      <c r="K10" s="183">
        <v>0</v>
      </c>
      <c r="L10" s="183">
        <v>0</v>
      </c>
      <c r="M10" s="183">
        <v>0</v>
      </c>
    </row>
    <row r="11" spans="2:13">
      <c r="B11" s="181" t="s">
        <v>9</v>
      </c>
      <c r="C11" s="182">
        <v>0</v>
      </c>
      <c r="D11" s="182">
        <v>0</v>
      </c>
      <c r="E11" s="183">
        <v>0</v>
      </c>
      <c r="F11" s="183">
        <v>0</v>
      </c>
      <c r="G11" s="183">
        <v>0</v>
      </c>
      <c r="H11" s="183">
        <v>0</v>
      </c>
      <c r="I11" s="183">
        <v>0</v>
      </c>
      <c r="J11" s="183">
        <v>0</v>
      </c>
      <c r="K11" s="183">
        <v>0</v>
      </c>
      <c r="L11" s="183">
        <v>0</v>
      </c>
      <c r="M11" s="183">
        <v>0</v>
      </c>
    </row>
    <row r="12" spans="2:13">
      <c r="B12" s="181" t="s">
        <v>10</v>
      </c>
      <c r="C12" s="182">
        <v>0</v>
      </c>
      <c r="D12" s="182">
        <v>0</v>
      </c>
      <c r="E12" s="183">
        <v>0</v>
      </c>
      <c r="F12" s="183">
        <v>0</v>
      </c>
      <c r="G12" s="183">
        <v>0</v>
      </c>
      <c r="H12" s="183">
        <v>0</v>
      </c>
      <c r="I12" s="183">
        <v>0</v>
      </c>
      <c r="J12" s="183">
        <v>0</v>
      </c>
      <c r="K12" s="183">
        <v>0</v>
      </c>
      <c r="L12" s="183">
        <v>0</v>
      </c>
      <c r="M12" s="183">
        <v>0</v>
      </c>
    </row>
    <row r="13" spans="2:13">
      <c r="B13" s="181" t="s">
        <v>11</v>
      </c>
      <c r="C13" s="182">
        <v>11305</v>
      </c>
      <c r="D13" s="182">
        <v>0</v>
      </c>
      <c r="E13" s="183">
        <v>0</v>
      </c>
      <c r="F13" s="183">
        <v>0</v>
      </c>
      <c r="G13" s="183">
        <v>0</v>
      </c>
      <c r="H13" s="183">
        <v>148817</v>
      </c>
      <c r="I13" s="183">
        <v>0</v>
      </c>
      <c r="J13" s="183">
        <v>0</v>
      </c>
      <c r="K13" s="183">
        <v>0</v>
      </c>
      <c r="L13" s="183">
        <v>0</v>
      </c>
      <c r="M13" s="183">
        <v>0</v>
      </c>
    </row>
    <row r="14" spans="2:13">
      <c r="B14" s="181" t="s">
        <v>12</v>
      </c>
      <c r="C14" s="182">
        <v>0</v>
      </c>
      <c r="D14" s="182">
        <v>0</v>
      </c>
      <c r="E14" s="183">
        <v>0</v>
      </c>
      <c r="F14" s="183">
        <v>0</v>
      </c>
      <c r="G14" s="183">
        <v>0</v>
      </c>
      <c r="H14" s="183">
        <v>0</v>
      </c>
      <c r="I14" s="183">
        <v>0</v>
      </c>
      <c r="J14" s="183">
        <v>0</v>
      </c>
      <c r="K14" s="183">
        <v>0</v>
      </c>
      <c r="L14" s="183">
        <v>0</v>
      </c>
      <c r="M14" s="183">
        <v>0</v>
      </c>
    </row>
    <row r="15" spans="2:13">
      <c r="B15" s="181" t="s">
        <v>13</v>
      </c>
      <c r="C15" s="182">
        <v>0</v>
      </c>
      <c r="D15" s="182">
        <v>0</v>
      </c>
      <c r="E15" s="182">
        <v>0</v>
      </c>
      <c r="F15" s="182">
        <v>0</v>
      </c>
      <c r="G15" s="182">
        <v>0</v>
      </c>
      <c r="H15" s="182">
        <v>0</v>
      </c>
      <c r="I15" s="182">
        <v>0</v>
      </c>
      <c r="J15" s="182">
        <v>0</v>
      </c>
      <c r="K15" s="182">
        <v>0</v>
      </c>
      <c r="L15" s="182">
        <v>0</v>
      </c>
      <c r="M15" s="182">
        <v>0</v>
      </c>
    </row>
    <row r="16" spans="2:13">
      <c r="B16" s="181" t="s">
        <v>608</v>
      </c>
      <c r="C16" s="182">
        <v>0</v>
      </c>
      <c r="D16" s="182">
        <v>0</v>
      </c>
      <c r="E16" s="182">
        <v>0</v>
      </c>
      <c r="F16" s="182">
        <v>0</v>
      </c>
      <c r="G16" s="182">
        <v>0</v>
      </c>
      <c r="H16" s="182">
        <v>0</v>
      </c>
      <c r="I16" s="182">
        <v>0</v>
      </c>
      <c r="J16" s="182">
        <v>0</v>
      </c>
      <c r="K16" s="182">
        <v>0</v>
      </c>
      <c r="L16" s="182">
        <v>0</v>
      </c>
      <c r="M16" s="182">
        <v>0</v>
      </c>
    </row>
    <row r="17" spans="2:13">
      <c r="B17" s="181" t="s">
        <v>14</v>
      </c>
      <c r="C17" s="182">
        <v>0</v>
      </c>
      <c r="D17" s="182">
        <v>0</v>
      </c>
      <c r="E17" s="183">
        <v>0</v>
      </c>
      <c r="F17" s="183">
        <v>0</v>
      </c>
      <c r="G17" s="183">
        <v>0</v>
      </c>
      <c r="H17" s="183">
        <v>0</v>
      </c>
      <c r="I17" s="183">
        <v>0</v>
      </c>
      <c r="J17" s="183">
        <v>0</v>
      </c>
      <c r="K17" s="183">
        <v>0</v>
      </c>
      <c r="L17" s="183">
        <v>0</v>
      </c>
      <c r="M17" s="183">
        <v>0</v>
      </c>
    </row>
    <row r="18" spans="2:13">
      <c r="B18" s="181" t="s">
        <v>15</v>
      </c>
      <c r="C18" s="182">
        <v>0</v>
      </c>
      <c r="D18" s="182">
        <v>0</v>
      </c>
      <c r="E18" s="183">
        <v>0</v>
      </c>
      <c r="F18" s="183">
        <v>0</v>
      </c>
      <c r="G18" s="183">
        <v>0</v>
      </c>
      <c r="H18" s="183">
        <v>0</v>
      </c>
      <c r="I18" s="183">
        <v>0</v>
      </c>
      <c r="J18" s="183">
        <v>0</v>
      </c>
      <c r="K18" s="183">
        <v>0</v>
      </c>
      <c r="L18" s="183">
        <v>0</v>
      </c>
      <c r="M18" s="183">
        <v>0</v>
      </c>
    </row>
    <row r="19" spans="2:13">
      <c r="B19" s="181" t="s">
        <v>16</v>
      </c>
      <c r="C19" s="184">
        <v>0</v>
      </c>
      <c r="D19" s="184">
        <v>0</v>
      </c>
      <c r="E19" s="184">
        <v>0</v>
      </c>
      <c r="F19" s="184">
        <v>0</v>
      </c>
      <c r="G19" s="184">
        <v>0</v>
      </c>
      <c r="H19" s="184">
        <v>0</v>
      </c>
      <c r="I19" s="184">
        <v>0</v>
      </c>
      <c r="J19" s="184">
        <v>0</v>
      </c>
      <c r="K19" s="184">
        <v>0</v>
      </c>
      <c r="L19" s="184">
        <v>0</v>
      </c>
      <c r="M19" s="184">
        <v>0</v>
      </c>
    </row>
    <row r="20" spans="2:13">
      <c r="B20" s="181" t="s">
        <v>17</v>
      </c>
      <c r="C20" s="182">
        <v>0</v>
      </c>
      <c r="D20" s="182">
        <v>0</v>
      </c>
      <c r="E20" s="183">
        <v>0</v>
      </c>
      <c r="F20" s="183">
        <v>0</v>
      </c>
      <c r="G20" s="183">
        <v>0</v>
      </c>
      <c r="H20" s="183">
        <v>0</v>
      </c>
      <c r="I20" s="183">
        <v>0</v>
      </c>
      <c r="J20" s="183">
        <v>0</v>
      </c>
      <c r="K20" s="183">
        <v>0</v>
      </c>
      <c r="L20" s="183">
        <v>0</v>
      </c>
      <c r="M20" s="183">
        <v>0</v>
      </c>
    </row>
    <row r="21" spans="2:13">
      <c r="B21" s="181" t="s">
        <v>84</v>
      </c>
      <c r="C21" s="182">
        <v>0</v>
      </c>
      <c r="D21" s="182">
        <v>0</v>
      </c>
      <c r="E21" s="183">
        <v>0</v>
      </c>
      <c r="F21" s="183">
        <v>0</v>
      </c>
      <c r="G21" s="183">
        <v>0</v>
      </c>
      <c r="H21" s="183">
        <v>0</v>
      </c>
      <c r="I21" s="183">
        <v>0</v>
      </c>
      <c r="J21" s="183">
        <v>0</v>
      </c>
      <c r="K21" s="183">
        <v>0</v>
      </c>
      <c r="L21" s="183">
        <v>0</v>
      </c>
      <c r="M21" s="183">
        <v>0</v>
      </c>
    </row>
    <row r="22" spans="2:13">
      <c r="B22" s="181" t="s">
        <v>19</v>
      </c>
      <c r="C22" s="182">
        <v>0</v>
      </c>
      <c r="D22" s="182">
        <v>0</v>
      </c>
      <c r="E22" s="183">
        <v>0</v>
      </c>
      <c r="F22" s="183">
        <v>0</v>
      </c>
      <c r="G22" s="183">
        <v>0</v>
      </c>
      <c r="H22" s="183">
        <v>0</v>
      </c>
      <c r="I22" s="183">
        <v>0</v>
      </c>
      <c r="J22" s="183">
        <v>0</v>
      </c>
      <c r="K22" s="183">
        <v>0</v>
      </c>
      <c r="L22" s="183">
        <v>0</v>
      </c>
      <c r="M22" s="183">
        <v>0</v>
      </c>
    </row>
    <row r="23" spans="2:13">
      <c r="B23" s="181" t="s">
        <v>20</v>
      </c>
      <c r="C23" s="182">
        <v>0</v>
      </c>
      <c r="D23" s="182">
        <v>0</v>
      </c>
      <c r="E23" s="183">
        <v>0</v>
      </c>
      <c r="F23" s="183">
        <v>0</v>
      </c>
      <c r="G23" s="183">
        <v>63700</v>
      </c>
      <c r="H23" s="183">
        <v>0</v>
      </c>
      <c r="I23" s="183">
        <v>0</v>
      </c>
      <c r="J23" s="183">
        <v>0</v>
      </c>
      <c r="K23" s="183">
        <v>0</v>
      </c>
      <c r="L23" s="183">
        <v>0</v>
      </c>
      <c r="M23" s="183">
        <v>0</v>
      </c>
    </row>
    <row r="24" spans="2:13" ht="13.5" thickBot="1">
      <c r="B24" s="33"/>
      <c r="C24" s="176"/>
      <c r="D24" s="176"/>
      <c r="E24" s="177"/>
      <c r="F24" s="177"/>
      <c r="G24" s="177"/>
      <c r="H24" s="177"/>
      <c r="I24" s="177"/>
      <c r="J24" s="177"/>
      <c r="K24" s="177"/>
      <c r="L24" s="177"/>
      <c r="M24" s="177"/>
    </row>
    <row r="25" spans="2:13" ht="13.5" thickTop="1">
      <c r="B25" s="170" t="s">
        <v>21</v>
      </c>
      <c r="C25" s="178">
        <f t="shared" ref="C25:H25" si="0">SUM(C7:C23)</f>
        <v>11305</v>
      </c>
      <c r="D25" s="178">
        <f t="shared" si="0"/>
        <v>0</v>
      </c>
      <c r="E25" s="178">
        <f t="shared" si="0"/>
        <v>0</v>
      </c>
      <c r="F25" s="178">
        <f t="shared" si="0"/>
        <v>0</v>
      </c>
      <c r="G25" s="178">
        <f t="shared" si="0"/>
        <v>63700</v>
      </c>
      <c r="H25" s="178">
        <f t="shared" si="0"/>
        <v>148817</v>
      </c>
      <c r="I25" s="178">
        <f>SUM(I7:I23)</f>
        <v>0</v>
      </c>
      <c r="J25" s="178">
        <f>SUM(J7:J23)</f>
        <v>0</v>
      </c>
      <c r="K25" s="178">
        <f>SUM(K7:K23)</f>
        <v>0</v>
      </c>
      <c r="L25" s="178">
        <f>SUM(L7:L23)</f>
        <v>0</v>
      </c>
      <c r="M25" s="374">
        <f>SUM(M7:M23)</f>
        <v>0</v>
      </c>
    </row>
    <row r="26" spans="2:13">
      <c r="B26" s="56" t="s">
        <v>209</v>
      </c>
      <c r="G26" s="117"/>
      <c r="J26" s="117"/>
    </row>
    <row r="27" spans="2:13">
      <c r="G27" s="117"/>
      <c r="J27" s="117"/>
    </row>
    <row r="28" spans="2:13">
      <c r="G28" s="117"/>
      <c r="J28" s="117"/>
    </row>
    <row r="29" spans="2:13">
      <c r="G29" s="117"/>
      <c r="J29" s="117"/>
    </row>
    <row r="30" spans="2:13">
      <c r="G30" s="117"/>
      <c r="J30" s="117"/>
    </row>
    <row r="31" spans="2:13">
      <c r="B31" s="212" t="s">
        <v>77</v>
      </c>
      <c r="C31" s="14"/>
      <c r="G31" s="117"/>
      <c r="J31" s="117"/>
    </row>
    <row r="32" spans="2:13">
      <c r="B32" s="211" t="s">
        <v>78</v>
      </c>
      <c r="C32" s="1"/>
      <c r="G32" s="117"/>
      <c r="J32" s="117"/>
    </row>
    <row r="33" spans="2:13">
      <c r="B33" s="173" t="s">
        <v>151</v>
      </c>
      <c r="C33" s="173"/>
      <c r="D33" s="173"/>
      <c r="G33" s="117"/>
      <c r="J33" s="117"/>
    </row>
    <row r="34" spans="2:13">
      <c r="B34" s="211" t="s">
        <v>2</v>
      </c>
      <c r="C34" s="15"/>
      <c r="F34" s="116"/>
      <c r="G34" s="116"/>
      <c r="H34" s="116" t="s">
        <v>185</v>
      </c>
      <c r="I34" s="116"/>
      <c r="J34" s="116"/>
    </row>
    <row r="35" spans="2:13">
      <c r="E35" s="106"/>
      <c r="G35" s="117"/>
      <c r="J35" s="117"/>
    </row>
    <row r="36" spans="2:13">
      <c r="B36" s="149" t="s">
        <v>3</v>
      </c>
      <c r="C36" s="150">
        <v>2011</v>
      </c>
      <c r="D36" s="150">
        <v>2012</v>
      </c>
      <c r="E36" s="151">
        <v>2013</v>
      </c>
      <c r="F36" s="151">
        <v>2014</v>
      </c>
      <c r="G36" s="151">
        <v>2015</v>
      </c>
      <c r="H36" s="151">
        <v>2016</v>
      </c>
      <c r="I36" s="151">
        <v>2017</v>
      </c>
      <c r="J36" s="151">
        <v>2018</v>
      </c>
      <c r="K36" s="151">
        <v>2019</v>
      </c>
      <c r="L36" s="151">
        <v>2020</v>
      </c>
      <c r="M36" s="373">
        <v>2021</v>
      </c>
    </row>
    <row r="37" spans="2:13">
      <c r="B37" s="179" t="s">
        <v>4</v>
      </c>
      <c r="C37" s="180">
        <v>0</v>
      </c>
      <c r="D37" s="180">
        <v>0</v>
      </c>
      <c r="E37" s="180">
        <v>0</v>
      </c>
      <c r="F37" s="180">
        <v>0</v>
      </c>
      <c r="G37" s="180">
        <v>0</v>
      </c>
      <c r="H37" s="180">
        <v>0</v>
      </c>
      <c r="I37" s="180">
        <v>0</v>
      </c>
      <c r="J37" s="180">
        <v>0</v>
      </c>
      <c r="K37" s="180">
        <v>0</v>
      </c>
      <c r="L37" s="180">
        <v>0</v>
      </c>
      <c r="M37" s="180">
        <v>0</v>
      </c>
    </row>
    <row r="38" spans="2:13">
      <c r="B38" s="181" t="s">
        <v>6</v>
      </c>
      <c r="C38" s="182">
        <v>0</v>
      </c>
      <c r="D38" s="182">
        <v>0</v>
      </c>
      <c r="E38" s="183">
        <v>0</v>
      </c>
      <c r="F38" s="183">
        <v>0</v>
      </c>
      <c r="G38" s="183">
        <v>0</v>
      </c>
      <c r="H38" s="183">
        <v>0</v>
      </c>
      <c r="I38" s="183">
        <v>0</v>
      </c>
      <c r="J38" s="183">
        <v>0</v>
      </c>
      <c r="K38" s="183">
        <v>0</v>
      </c>
      <c r="L38" s="183">
        <v>0</v>
      </c>
      <c r="M38" s="183">
        <v>0</v>
      </c>
    </row>
    <row r="39" spans="2:13">
      <c r="B39" s="181" t="s">
        <v>7</v>
      </c>
      <c r="C39" s="182">
        <v>0</v>
      </c>
      <c r="D39" s="182">
        <v>0</v>
      </c>
      <c r="E39" s="183">
        <v>0</v>
      </c>
      <c r="F39" s="183">
        <v>0</v>
      </c>
      <c r="G39" s="183">
        <v>0</v>
      </c>
      <c r="H39" s="183">
        <v>0</v>
      </c>
      <c r="I39" s="183">
        <v>0</v>
      </c>
      <c r="J39" s="183">
        <v>0</v>
      </c>
      <c r="K39" s="183">
        <v>0</v>
      </c>
      <c r="L39" s="183">
        <v>0</v>
      </c>
      <c r="M39" s="183">
        <v>0</v>
      </c>
    </row>
    <row r="40" spans="2:13">
      <c r="B40" s="181" t="s">
        <v>8</v>
      </c>
      <c r="C40" s="182">
        <v>0</v>
      </c>
      <c r="D40" s="182">
        <v>0</v>
      </c>
      <c r="E40" s="183">
        <v>0</v>
      </c>
      <c r="F40" s="183">
        <v>0</v>
      </c>
      <c r="G40" s="183">
        <v>0</v>
      </c>
      <c r="H40" s="183">
        <v>0</v>
      </c>
      <c r="I40" s="183">
        <v>0</v>
      </c>
      <c r="J40" s="183">
        <v>0</v>
      </c>
      <c r="K40" s="183">
        <v>0</v>
      </c>
      <c r="L40" s="183">
        <v>0</v>
      </c>
      <c r="M40" s="183">
        <v>0</v>
      </c>
    </row>
    <row r="41" spans="2:13">
      <c r="B41" s="181" t="s">
        <v>9</v>
      </c>
      <c r="C41" s="182">
        <v>0</v>
      </c>
      <c r="D41" s="182">
        <v>0</v>
      </c>
      <c r="E41" s="183">
        <v>0</v>
      </c>
      <c r="F41" s="183">
        <v>0</v>
      </c>
      <c r="G41" s="183">
        <v>0</v>
      </c>
      <c r="H41" s="183">
        <v>0</v>
      </c>
      <c r="I41" s="183">
        <v>0</v>
      </c>
      <c r="J41" s="183">
        <v>0</v>
      </c>
      <c r="K41" s="183">
        <v>0</v>
      </c>
      <c r="L41" s="183">
        <v>0</v>
      </c>
      <c r="M41" s="183">
        <v>0</v>
      </c>
    </row>
    <row r="42" spans="2:13">
      <c r="B42" s="181" t="s">
        <v>10</v>
      </c>
      <c r="C42" s="182">
        <v>71985</v>
      </c>
      <c r="D42" s="182">
        <v>0</v>
      </c>
      <c r="E42" s="183">
        <v>0</v>
      </c>
      <c r="F42" s="183">
        <v>0</v>
      </c>
      <c r="G42" s="183">
        <v>0</v>
      </c>
      <c r="H42" s="183">
        <v>0</v>
      </c>
      <c r="I42" s="183">
        <v>0</v>
      </c>
      <c r="J42" s="183">
        <v>0</v>
      </c>
      <c r="K42" s="183">
        <v>0</v>
      </c>
      <c r="L42" s="183">
        <v>0</v>
      </c>
      <c r="M42" s="183">
        <v>0</v>
      </c>
    </row>
    <row r="43" spans="2:13">
      <c r="B43" s="181" t="s">
        <v>11</v>
      </c>
      <c r="C43" s="182">
        <v>189047</v>
      </c>
      <c r="D43" s="182">
        <v>3000</v>
      </c>
      <c r="E43" s="183">
        <v>75542</v>
      </c>
      <c r="F43" s="183">
        <v>119890</v>
      </c>
      <c r="G43" s="183">
        <v>0</v>
      </c>
      <c r="H43" s="183">
        <v>0</v>
      </c>
      <c r="I43" s="183">
        <v>0</v>
      </c>
      <c r="J43" s="183">
        <v>0</v>
      </c>
      <c r="K43" s="183">
        <v>0</v>
      </c>
      <c r="L43" s="183">
        <v>0</v>
      </c>
      <c r="M43" s="183">
        <v>0</v>
      </c>
    </row>
    <row r="44" spans="2:13">
      <c r="B44" s="181" t="s">
        <v>12</v>
      </c>
      <c r="C44" s="182">
        <v>0</v>
      </c>
      <c r="D44" s="182">
        <v>0</v>
      </c>
      <c r="E44" s="183">
        <v>0</v>
      </c>
      <c r="F44" s="183">
        <v>0</v>
      </c>
      <c r="G44" s="183">
        <v>0</v>
      </c>
      <c r="H44" s="183">
        <v>0</v>
      </c>
      <c r="I44" s="183">
        <v>0</v>
      </c>
      <c r="J44" s="183">
        <v>0</v>
      </c>
      <c r="K44" s="183">
        <v>0</v>
      </c>
      <c r="L44" s="183">
        <v>0</v>
      </c>
      <c r="M44" s="183">
        <v>0</v>
      </c>
    </row>
    <row r="45" spans="2:13">
      <c r="B45" s="181" t="s">
        <v>13</v>
      </c>
      <c r="C45" s="182">
        <v>0</v>
      </c>
      <c r="D45" s="182">
        <v>0</v>
      </c>
      <c r="E45" s="183">
        <v>0</v>
      </c>
      <c r="F45" s="183">
        <v>0</v>
      </c>
      <c r="G45" s="183">
        <v>0</v>
      </c>
      <c r="H45" s="183">
        <v>0</v>
      </c>
      <c r="I45" s="183">
        <v>0</v>
      </c>
      <c r="J45" s="183">
        <v>0</v>
      </c>
      <c r="K45" s="183">
        <v>0</v>
      </c>
      <c r="L45" s="183">
        <v>0</v>
      </c>
      <c r="M45" s="183">
        <v>0</v>
      </c>
    </row>
    <row r="46" spans="2:13">
      <c r="B46" s="181" t="s">
        <v>608</v>
      </c>
      <c r="C46" s="182">
        <v>0</v>
      </c>
      <c r="D46" s="182">
        <v>0</v>
      </c>
      <c r="E46" s="182">
        <v>0</v>
      </c>
      <c r="F46" s="182">
        <v>0</v>
      </c>
      <c r="G46" s="182">
        <v>0</v>
      </c>
      <c r="H46" s="182">
        <v>0</v>
      </c>
      <c r="I46" s="182">
        <v>0</v>
      </c>
      <c r="J46" s="182">
        <v>0</v>
      </c>
      <c r="K46" s="183">
        <v>0</v>
      </c>
      <c r="L46" s="183">
        <v>0</v>
      </c>
      <c r="M46" s="183">
        <v>0</v>
      </c>
    </row>
    <row r="47" spans="2:13">
      <c r="B47" s="181" t="s">
        <v>14</v>
      </c>
      <c r="C47" s="182">
        <v>0</v>
      </c>
      <c r="D47" s="182">
        <v>0</v>
      </c>
      <c r="E47" s="183">
        <v>0</v>
      </c>
      <c r="F47" s="183">
        <v>0</v>
      </c>
      <c r="G47" s="183">
        <v>0</v>
      </c>
      <c r="H47" s="183">
        <v>0</v>
      </c>
      <c r="I47" s="183">
        <v>0</v>
      </c>
      <c r="J47" s="183">
        <v>0</v>
      </c>
      <c r="K47" s="183">
        <v>0</v>
      </c>
      <c r="L47" s="183">
        <v>0</v>
      </c>
      <c r="M47" s="183">
        <v>0</v>
      </c>
    </row>
    <row r="48" spans="2:13">
      <c r="B48" s="181" t="s">
        <v>15</v>
      </c>
      <c r="C48" s="182">
        <v>0</v>
      </c>
      <c r="D48" s="182">
        <v>0</v>
      </c>
      <c r="E48" s="183">
        <v>0</v>
      </c>
      <c r="F48" s="183">
        <v>0</v>
      </c>
      <c r="G48" s="183">
        <v>0</v>
      </c>
      <c r="H48" s="183">
        <v>0</v>
      </c>
      <c r="I48" s="183">
        <v>0</v>
      </c>
      <c r="J48" s="183">
        <v>0</v>
      </c>
      <c r="K48" s="183">
        <v>0</v>
      </c>
      <c r="L48" s="183">
        <v>0</v>
      </c>
      <c r="M48" s="183">
        <v>0</v>
      </c>
    </row>
    <row r="49" spans="2:13">
      <c r="B49" s="181" t="s">
        <v>16</v>
      </c>
      <c r="C49" s="184">
        <v>0</v>
      </c>
      <c r="D49" s="184">
        <v>0</v>
      </c>
      <c r="E49" s="184">
        <v>0</v>
      </c>
      <c r="F49" s="184">
        <v>0</v>
      </c>
      <c r="G49" s="184">
        <v>0</v>
      </c>
      <c r="H49" s="184">
        <v>0</v>
      </c>
      <c r="I49" s="184">
        <v>0</v>
      </c>
      <c r="J49" s="184">
        <v>0</v>
      </c>
      <c r="K49" s="184">
        <v>0</v>
      </c>
      <c r="L49" s="184">
        <v>0</v>
      </c>
      <c r="M49" s="184">
        <v>0</v>
      </c>
    </row>
    <row r="50" spans="2:13">
      <c r="B50" s="181" t="s">
        <v>17</v>
      </c>
      <c r="C50" s="182">
        <v>0</v>
      </c>
      <c r="D50" s="182">
        <v>0</v>
      </c>
      <c r="E50" s="183">
        <v>0</v>
      </c>
      <c r="F50" s="183">
        <v>0</v>
      </c>
      <c r="G50" s="183">
        <v>0</v>
      </c>
      <c r="H50" s="183">
        <v>0</v>
      </c>
      <c r="I50" s="183">
        <v>0</v>
      </c>
      <c r="J50" s="183">
        <v>0</v>
      </c>
      <c r="K50" s="183">
        <v>0</v>
      </c>
      <c r="L50" s="183">
        <v>0</v>
      </c>
      <c r="M50" s="183">
        <v>0</v>
      </c>
    </row>
    <row r="51" spans="2:13">
      <c r="B51" s="181" t="s">
        <v>84</v>
      </c>
      <c r="C51" s="182">
        <v>0</v>
      </c>
      <c r="D51" s="182">
        <v>0</v>
      </c>
      <c r="E51" s="183">
        <v>0</v>
      </c>
      <c r="F51" s="183">
        <v>0</v>
      </c>
      <c r="G51" s="183">
        <v>0</v>
      </c>
      <c r="H51" s="183">
        <v>0</v>
      </c>
      <c r="I51" s="183">
        <v>0</v>
      </c>
      <c r="J51" s="183">
        <v>0</v>
      </c>
      <c r="K51" s="183">
        <v>0</v>
      </c>
      <c r="L51" s="183">
        <v>0</v>
      </c>
      <c r="M51" s="183">
        <v>0</v>
      </c>
    </row>
    <row r="52" spans="2:13">
      <c r="B52" s="181" t="s">
        <v>19</v>
      </c>
      <c r="C52" s="182">
        <v>0</v>
      </c>
      <c r="D52" s="182">
        <v>0</v>
      </c>
      <c r="E52" s="183">
        <v>0</v>
      </c>
      <c r="F52" s="183">
        <v>0</v>
      </c>
      <c r="G52" s="183">
        <v>0</v>
      </c>
      <c r="H52" s="183">
        <v>0</v>
      </c>
      <c r="I52" s="183">
        <v>0</v>
      </c>
      <c r="J52" s="183">
        <v>0</v>
      </c>
      <c r="K52" s="183">
        <v>0</v>
      </c>
      <c r="L52" s="183">
        <v>0</v>
      </c>
      <c r="M52" s="183">
        <v>0</v>
      </c>
    </row>
    <row r="53" spans="2:13">
      <c r="B53" s="181" t="s">
        <v>20</v>
      </c>
      <c r="C53" s="182">
        <v>0</v>
      </c>
      <c r="D53" s="182">
        <v>0</v>
      </c>
      <c r="E53" s="183">
        <v>0</v>
      </c>
      <c r="F53" s="183">
        <v>0</v>
      </c>
      <c r="G53" s="183">
        <v>64401.8</v>
      </c>
      <c r="H53" s="183">
        <v>0</v>
      </c>
      <c r="I53" s="183">
        <v>0</v>
      </c>
      <c r="J53" s="183">
        <v>0</v>
      </c>
      <c r="K53" s="183">
        <v>0</v>
      </c>
      <c r="L53" s="183">
        <v>0</v>
      </c>
      <c r="M53" s="183">
        <v>0</v>
      </c>
    </row>
    <row r="54" spans="2:13" ht="13.5" thickBot="1">
      <c r="B54" s="202"/>
      <c r="C54" s="221"/>
      <c r="D54" s="221"/>
      <c r="E54" s="222"/>
      <c r="F54" s="222"/>
      <c r="G54" s="222"/>
      <c r="H54" s="222"/>
      <c r="I54" s="222"/>
      <c r="J54" s="177"/>
    </row>
    <row r="55" spans="2:13" ht="13.5" thickTop="1">
      <c r="B55" s="170" t="s">
        <v>21</v>
      </c>
      <c r="C55" s="178">
        <f t="shared" ref="C55:H55" si="1">SUM(C37:C53)</f>
        <v>261032</v>
      </c>
      <c r="D55" s="178">
        <f t="shared" si="1"/>
        <v>3000</v>
      </c>
      <c r="E55" s="178">
        <f t="shared" si="1"/>
        <v>75542</v>
      </c>
      <c r="F55" s="178">
        <f t="shared" si="1"/>
        <v>119890</v>
      </c>
      <c r="G55" s="178">
        <f t="shared" si="1"/>
        <v>64401.8</v>
      </c>
      <c r="H55" s="178">
        <f t="shared" si="1"/>
        <v>0</v>
      </c>
      <c r="I55" s="178">
        <f>SUM(I37:I53)</f>
        <v>0</v>
      </c>
      <c r="J55" s="178">
        <f>SUM(J37:J53)</f>
        <v>0</v>
      </c>
      <c r="K55" s="178">
        <f>SUM(K37:K53)</f>
        <v>0</v>
      </c>
      <c r="L55" s="178">
        <f>SUM(L37:L53)</f>
        <v>0</v>
      </c>
      <c r="M55" s="374">
        <f>SUM(M37:M53)</f>
        <v>0</v>
      </c>
    </row>
    <row r="56" spans="2:13">
      <c r="B56" s="208" t="s">
        <v>209</v>
      </c>
      <c r="G56" s="117"/>
      <c r="J56" s="117"/>
    </row>
    <row r="57" spans="2:13">
      <c r="G57" s="117"/>
      <c r="J57" s="117"/>
    </row>
    <row r="58" spans="2:13">
      <c r="G58" s="117"/>
      <c r="J58" s="117"/>
    </row>
    <row r="59" spans="2:13">
      <c r="G59" s="117"/>
      <c r="J59" s="117"/>
    </row>
    <row r="60" spans="2:13">
      <c r="G60" s="117"/>
      <c r="J60" s="117"/>
    </row>
    <row r="61" spans="2:13">
      <c r="B61" s="212" t="s">
        <v>80</v>
      </c>
      <c r="G61" s="117"/>
      <c r="J61" s="117"/>
    </row>
    <row r="62" spans="2:13">
      <c r="B62" s="211" t="s">
        <v>78</v>
      </c>
      <c r="G62" s="117"/>
      <c r="J62" s="117"/>
    </row>
    <row r="63" spans="2:13">
      <c r="B63" s="173" t="s">
        <v>152</v>
      </c>
      <c r="C63" s="223"/>
      <c r="D63" s="223"/>
      <c r="G63" s="117"/>
      <c r="J63" s="117"/>
    </row>
    <row r="64" spans="2:13">
      <c r="B64" s="211" t="s">
        <v>2</v>
      </c>
      <c r="F64" s="116"/>
      <c r="G64" s="116"/>
      <c r="H64" s="116" t="s">
        <v>185</v>
      </c>
      <c r="I64" s="116"/>
      <c r="J64" s="116"/>
    </row>
    <row r="65" spans="2:13">
      <c r="E65" s="106"/>
      <c r="G65" s="117"/>
      <c r="J65" s="117"/>
    </row>
    <row r="66" spans="2:13">
      <c r="B66" s="149" t="s">
        <v>3</v>
      </c>
      <c r="C66" s="150">
        <v>2011</v>
      </c>
      <c r="D66" s="150">
        <v>2012</v>
      </c>
      <c r="E66" s="151">
        <v>2013</v>
      </c>
      <c r="F66" s="151">
        <v>2014</v>
      </c>
      <c r="G66" s="151">
        <v>2015</v>
      </c>
      <c r="H66" s="151">
        <v>2016</v>
      </c>
      <c r="I66" s="151">
        <v>2017</v>
      </c>
      <c r="J66" s="151">
        <v>2018</v>
      </c>
      <c r="K66" s="151">
        <v>2019</v>
      </c>
      <c r="L66" s="151">
        <v>2020</v>
      </c>
      <c r="M66" s="373">
        <v>2021</v>
      </c>
    </row>
    <row r="67" spans="2:13">
      <c r="B67" s="179" t="s">
        <v>4</v>
      </c>
      <c r="C67" s="180">
        <v>255001</v>
      </c>
      <c r="D67" s="180">
        <v>605654</v>
      </c>
      <c r="E67" s="180">
        <v>72767</v>
      </c>
      <c r="F67" s="180">
        <v>118186</v>
      </c>
      <c r="G67" s="180">
        <v>5599.2820000000002</v>
      </c>
      <c r="H67" s="180">
        <v>22914.462</v>
      </c>
      <c r="I67" s="180">
        <v>256030.772</v>
      </c>
      <c r="J67" s="180">
        <v>10349.487999999999</v>
      </c>
      <c r="K67" s="180">
        <v>28210.12</v>
      </c>
      <c r="L67" s="180">
        <v>266207.152</v>
      </c>
      <c r="M67" s="180">
        <v>0</v>
      </c>
    </row>
    <row r="68" spans="2:13">
      <c r="B68" s="181" t="s">
        <v>6</v>
      </c>
      <c r="C68" s="182">
        <v>0</v>
      </c>
      <c r="D68" s="182">
        <v>0</v>
      </c>
      <c r="E68" s="183">
        <v>0</v>
      </c>
      <c r="F68" s="183">
        <v>0</v>
      </c>
      <c r="G68" s="183">
        <v>0</v>
      </c>
      <c r="H68" s="183">
        <v>37207.044000000002</v>
      </c>
      <c r="I68" s="183">
        <v>727938.19200000004</v>
      </c>
      <c r="J68" s="183">
        <v>5701267.2769999998</v>
      </c>
      <c r="K68" s="183">
        <v>4800435.568</v>
      </c>
      <c r="L68" s="183">
        <v>1223.2360000000001</v>
      </c>
      <c r="M68" s="183">
        <v>0</v>
      </c>
    </row>
    <row r="69" spans="2:13">
      <c r="B69" s="181" t="s">
        <v>7</v>
      </c>
      <c r="C69" s="182">
        <v>2994826</v>
      </c>
      <c r="D69" s="182">
        <v>34165</v>
      </c>
      <c r="E69" s="183">
        <v>333047</v>
      </c>
      <c r="F69" s="183">
        <v>241316</v>
      </c>
      <c r="G69" s="183">
        <v>1897609.0120000001</v>
      </c>
      <c r="H69" s="183">
        <v>12044366.58</v>
      </c>
      <c r="I69" s="183">
        <v>9193912.8310000002</v>
      </c>
      <c r="J69" s="183">
        <v>8943.75</v>
      </c>
      <c r="K69" s="183">
        <v>21387.633000000002</v>
      </c>
      <c r="L69" s="183">
        <v>0</v>
      </c>
      <c r="M69" s="183">
        <v>0</v>
      </c>
    </row>
    <row r="70" spans="2:13">
      <c r="B70" s="181" t="s">
        <v>8</v>
      </c>
      <c r="C70" s="182">
        <v>858</v>
      </c>
      <c r="D70" s="182">
        <v>0</v>
      </c>
      <c r="E70" s="183">
        <v>0</v>
      </c>
      <c r="F70" s="183">
        <v>2965620</v>
      </c>
      <c r="G70" s="183">
        <v>774822.67500000005</v>
      </c>
      <c r="H70" s="183">
        <v>0</v>
      </c>
      <c r="I70" s="183">
        <v>954905.36199999996</v>
      </c>
      <c r="J70" s="183">
        <v>57375</v>
      </c>
      <c r="K70" s="183">
        <v>68511.832999999999</v>
      </c>
      <c r="L70" s="183">
        <v>81093.543000000005</v>
      </c>
      <c r="M70" s="183">
        <v>0</v>
      </c>
    </row>
    <row r="71" spans="2:13">
      <c r="B71" s="181" t="s">
        <v>9</v>
      </c>
      <c r="C71" s="182">
        <v>0</v>
      </c>
      <c r="D71" s="182">
        <v>1925105</v>
      </c>
      <c r="E71" s="183">
        <v>144206</v>
      </c>
      <c r="F71" s="183">
        <v>956387</v>
      </c>
      <c r="G71" s="183">
        <v>2389499.3679999998</v>
      </c>
      <c r="H71" s="183">
        <v>1775225.3939999999</v>
      </c>
      <c r="I71" s="183">
        <v>566958.87399999995</v>
      </c>
      <c r="J71" s="183">
        <v>3739919.4210000001</v>
      </c>
      <c r="K71" s="183">
        <v>8933083.4719999991</v>
      </c>
      <c r="L71" s="183">
        <v>11059327.791999999</v>
      </c>
      <c r="M71" s="183">
        <v>1272554.29</v>
      </c>
    </row>
    <row r="72" spans="2:13">
      <c r="B72" s="181" t="s">
        <v>10</v>
      </c>
      <c r="C72" s="182">
        <v>1570823</v>
      </c>
      <c r="D72" s="182">
        <v>411731</v>
      </c>
      <c r="E72" s="183">
        <v>321013</v>
      </c>
      <c r="F72" s="183">
        <v>569409</v>
      </c>
      <c r="G72" s="183">
        <v>1055711.048</v>
      </c>
      <c r="H72" s="183">
        <v>9682150.3680000007</v>
      </c>
      <c r="I72" s="183">
        <v>9088938.8579999991</v>
      </c>
      <c r="J72" s="183">
        <v>35604.595999999998</v>
      </c>
      <c r="K72" s="183">
        <v>109354.97900000001</v>
      </c>
      <c r="L72" s="183">
        <v>65754.095000000001</v>
      </c>
      <c r="M72" s="183">
        <v>170698.35</v>
      </c>
    </row>
    <row r="73" spans="2:13">
      <c r="B73" s="181" t="s">
        <v>11</v>
      </c>
      <c r="C73" s="182">
        <v>113160</v>
      </c>
      <c r="D73" s="182">
        <v>2286664</v>
      </c>
      <c r="E73" s="183">
        <v>3452635</v>
      </c>
      <c r="F73" s="183">
        <v>426573</v>
      </c>
      <c r="G73" s="183">
        <v>12467612.547</v>
      </c>
      <c r="H73" s="183">
        <v>17488849.083000001</v>
      </c>
      <c r="I73" s="183">
        <v>4382839.4749999996</v>
      </c>
      <c r="J73" s="183">
        <v>36309074.391999997</v>
      </c>
      <c r="K73" s="183">
        <v>8753305.8499999996</v>
      </c>
      <c r="L73" s="183">
        <v>1122774.176</v>
      </c>
      <c r="M73" s="183">
        <v>4314205.09</v>
      </c>
    </row>
    <row r="74" spans="2:13">
      <c r="B74" s="181" t="s">
        <v>12</v>
      </c>
      <c r="C74" s="182">
        <v>622995</v>
      </c>
      <c r="D74" s="182">
        <v>106045</v>
      </c>
      <c r="E74" s="183">
        <v>39061</v>
      </c>
      <c r="F74" s="183">
        <v>96315</v>
      </c>
      <c r="G74" s="183">
        <v>374689.62099999998</v>
      </c>
      <c r="H74" s="183">
        <v>21896.755000000001</v>
      </c>
      <c r="I74" s="183">
        <v>7396458.4709999999</v>
      </c>
      <c r="J74" s="183">
        <v>9368964.7349999994</v>
      </c>
      <c r="K74" s="183">
        <v>8409720.977</v>
      </c>
      <c r="L74" s="183">
        <v>512413.86599999998</v>
      </c>
      <c r="M74" s="183">
        <v>9563.92</v>
      </c>
    </row>
    <row r="75" spans="2:13">
      <c r="B75" s="181" t="s">
        <v>13</v>
      </c>
      <c r="C75" s="182">
        <v>0</v>
      </c>
      <c r="D75" s="182">
        <v>0</v>
      </c>
      <c r="E75" s="183">
        <v>0</v>
      </c>
      <c r="F75" s="183">
        <v>0</v>
      </c>
      <c r="G75" s="183">
        <v>2594.9899999999998</v>
      </c>
      <c r="H75" s="183">
        <v>1593112.48</v>
      </c>
      <c r="I75" s="183">
        <v>3901950.125</v>
      </c>
      <c r="J75" s="183">
        <v>470474.88299999997</v>
      </c>
      <c r="K75" s="183">
        <v>0</v>
      </c>
      <c r="L75" s="183">
        <v>0</v>
      </c>
      <c r="M75" s="183">
        <v>0</v>
      </c>
    </row>
    <row r="76" spans="2:13">
      <c r="B76" s="181" t="s">
        <v>608</v>
      </c>
      <c r="C76" s="182">
        <v>0</v>
      </c>
      <c r="D76" s="182">
        <v>0</v>
      </c>
      <c r="E76" s="182">
        <v>0</v>
      </c>
      <c r="F76" s="182">
        <v>0</v>
      </c>
      <c r="G76" s="182">
        <v>0</v>
      </c>
      <c r="H76" s="182">
        <v>0</v>
      </c>
      <c r="I76" s="182">
        <v>0</v>
      </c>
      <c r="J76" s="182">
        <v>0</v>
      </c>
      <c r="K76" s="183">
        <v>2705015.3069999996</v>
      </c>
      <c r="L76" s="183">
        <v>7801935.0350000001</v>
      </c>
      <c r="M76" s="183">
        <v>9902449.4399999995</v>
      </c>
    </row>
    <row r="77" spans="2:13">
      <c r="B77" s="181" t="s">
        <v>14</v>
      </c>
      <c r="C77" s="182">
        <v>1040750</v>
      </c>
      <c r="D77" s="182">
        <v>654968</v>
      </c>
      <c r="E77" s="183">
        <v>900313</v>
      </c>
      <c r="F77" s="183">
        <v>117649</v>
      </c>
      <c r="G77" s="183">
        <v>2191000.0789999999</v>
      </c>
      <c r="H77" s="183">
        <v>1143805.125</v>
      </c>
      <c r="I77" s="183">
        <v>3731972.9309999999</v>
      </c>
      <c r="J77" s="183">
        <v>3646890.0279999999</v>
      </c>
      <c r="K77" s="183">
        <v>5222302.9739999995</v>
      </c>
      <c r="L77" s="183">
        <v>3021389.233</v>
      </c>
      <c r="M77" s="183">
        <v>333665.36</v>
      </c>
    </row>
    <row r="78" spans="2:13">
      <c r="B78" s="181" t="s">
        <v>15</v>
      </c>
      <c r="C78" s="182">
        <v>369968</v>
      </c>
      <c r="D78" s="182">
        <v>63729</v>
      </c>
      <c r="E78" s="183">
        <v>30188</v>
      </c>
      <c r="F78" s="183">
        <v>206738.66399999999</v>
      </c>
      <c r="G78" s="183">
        <v>1834255.199</v>
      </c>
      <c r="H78" s="183">
        <v>3508990.5380000002</v>
      </c>
      <c r="I78" s="183">
        <v>2061897.4850000001</v>
      </c>
      <c r="J78" s="183">
        <v>6311841.3789999997</v>
      </c>
      <c r="K78" s="183">
        <v>10012548.206</v>
      </c>
      <c r="L78" s="183">
        <v>3199504.0380000002</v>
      </c>
      <c r="M78" s="183">
        <v>955041.61</v>
      </c>
    </row>
    <row r="79" spans="2:13">
      <c r="B79" s="181" t="s">
        <v>16</v>
      </c>
      <c r="C79" s="184">
        <v>534737</v>
      </c>
      <c r="D79" s="184">
        <v>8423</v>
      </c>
      <c r="E79" s="184">
        <v>129490</v>
      </c>
      <c r="F79" s="184">
        <v>3079</v>
      </c>
      <c r="G79" s="184">
        <v>3851774.7889999999</v>
      </c>
      <c r="H79" s="184">
        <v>944603.43399999989</v>
      </c>
      <c r="I79" s="184">
        <v>381486.092</v>
      </c>
      <c r="J79" s="184">
        <v>79651.95</v>
      </c>
      <c r="K79" s="184">
        <v>133899.14600000001</v>
      </c>
      <c r="L79" s="184">
        <v>46424.32</v>
      </c>
      <c r="M79" s="184">
        <v>172843.46</v>
      </c>
    </row>
    <row r="80" spans="2:13">
      <c r="B80" s="181" t="s">
        <v>17</v>
      </c>
      <c r="C80" s="182">
        <v>414732</v>
      </c>
      <c r="D80" s="182">
        <v>219384</v>
      </c>
      <c r="E80" s="183">
        <v>66747</v>
      </c>
      <c r="F80" s="183">
        <v>787936</v>
      </c>
      <c r="G80" s="183">
        <v>581200.86300000001</v>
      </c>
      <c r="H80" s="183">
        <v>2550543.1740000001</v>
      </c>
      <c r="I80" s="183">
        <v>237382.11300000001</v>
      </c>
      <c r="J80" s="183">
        <v>0</v>
      </c>
      <c r="K80" s="183">
        <v>114109.261</v>
      </c>
      <c r="L80" s="183">
        <v>189260.33900000001</v>
      </c>
      <c r="M80" s="183">
        <v>3191495.84</v>
      </c>
    </row>
    <row r="81" spans="2:13">
      <c r="B81" s="181" t="s">
        <v>84</v>
      </c>
      <c r="C81" s="182">
        <v>0</v>
      </c>
      <c r="D81" s="182">
        <v>0</v>
      </c>
      <c r="E81" s="183">
        <v>0</v>
      </c>
      <c r="F81" s="183">
        <v>0</v>
      </c>
      <c r="G81" s="183">
        <v>311354.36900000001</v>
      </c>
      <c r="H81" s="183">
        <v>89705.363000000012</v>
      </c>
      <c r="I81" s="183">
        <v>3562431.898</v>
      </c>
      <c r="J81" s="183">
        <v>0</v>
      </c>
      <c r="K81" s="183">
        <v>0</v>
      </c>
      <c r="L81" s="183">
        <v>0</v>
      </c>
      <c r="M81" s="183">
        <v>0</v>
      </c>
    </row>
    <row r="82" spans="2:13">
      <c r="B82" s="181" t="s">
        <v>19</v>
      </c>
      <c r="C82" s="182">
        <v>2537514</v>
      </c>
      <c r="D82" s="182">
        <v>2989060</v>
      </c>
      <c r="E82" s="183">
        <v>402799</v>
      </c>
      <c r="F82" s="183">
        <v>149060</v>
      </c>
      <c r="G82" s="183">
        <v>251522.467</v>
      </c>
      <c r="H82" s="183">
        <v>39902.845000000001</v>
      </c>
      <c r="I82" s="183">
        <v>151833.61600000001</v>
      </c>
      <c r="J82" s="183">
        <v>5290294.9510000004</v>
      </c>
      <c r="K82" s="183">
        <v>2333584.5809999998</v>
      </c>
      <c r="L82" s="183">
        <v>42142.082000000002</v>
      </c>
      <c r="M82" s="183">
        <v>0</v>
      </c>
    </row>
    <row r="83" spans="2:13">
      <c r="B83" s="181" t="s">
        <v>20</v>
      </c>
      <c r="C83" s="182">
        <v>1425587</v>
      </c>
      <c r="D83" s="182">
        <v>72019</v>
      </c>
      <c r="E83" s="183">
        <v>1159571</v>
      </c>
      <c r="F83" s="183">
        <v>116322</v>
      </c>
      <c r="G83" s="183">
        <v>964953.7300000001</v>
      </c>
      <c r="H83" s="183">
        <v>1774448.595</v>
      </c>
      <c r="I83" s="183">
        <v>1619450.3169999998</v>
      </c>
      <c r="J83" s="183">
        <v>246006.07500000001</v>
      </c>
      <c r="K83" s="183">
        <v>5362027.1219999995</v>
      </c>
      <c r="L83" s="183">
        <v>825985.18200000003</v>
      </c>
      <c r="M83" s="183">
        <v>1811098.2199999997</v>
      </c>
    </row>
    <row r="84" spans="2:13" ht="13.5" thickBot="1">
      <c r="B84" s="202"/>
      <c r="C84" s="221"/>
      <c r="D84" s="221"/>
      <c r="E84" s="222"/>
      <c r="F84" s="222"/>
      <c r="G84" s="222"/>
      <c r="H84" s="222"/>
      <c r="I84" s="222"/>
      <c r="J84" s="177"/>
    </row>
    <row r="85" spans="2:13" ht="13.5" thickTop="1">
      <c r="B85" s="170" t="s">
        <v>21</v>
      </c>
      <c r="C85" s="178">
        <f t="shared" ref="C85:H85" si="2">SUM(C67:C83)</f>
        <v>11880951</v>
      </c>
      <c r="D85" s="178">
        <f t="shared" si="2"/>
        <v>9376947</v>
      </c>
      <c r="E85" s="178">
        <f t="shared" si="2"/>
        <v>7051837</v>
      </c>
      <c r="F85" s="178">
        <f t="shared" si="2"/>
        <v>6754590.6639999999</v>
      </c>
      <c r="G85" s="178">
        <f t="shared" si="2"/>
        <v>28954200.039000001</v>
      </c>
      <c r="H85" s="178">
        <f t="shared" si="2"/>
        <v>52717721.239999995</v>
      </c>
      <c r="I85" s="178">
        <f>SUM(I67:I83)</f>
        <v>48216387.412</v>
      </c>
      <c r="J85" s="178">
        <f>SUM(J67:J83)</f>
        <v>71276657.924999997</v>
      </c>
      <c r="K85" s="178">
        <f>SUM(K67:K83)</f>
        <v>57007497.028999992</v>
      </c>
      <c r="L85" s="178">
        <f>SUM(L67:L83)</f>
        <v>28235434.088999998</v>
      </c>
      <c r="M85" s="374">
        <f>SUM(M67:M83)</f>
        <v>22133615.579999998</v>
      </c>
    </row>
    <row r="86" spans="2:13">
      <c r="B86" s="208" t="s">
        <v>209</v>
      </c>
      <c r="G86" s="117"/>
      <c r="J86" s="117"/>
    </row>
    <row r="87" spans="2:13">
      <c r="G87" s="117"/>
      <c r="J87" s="117"/>
    </row>
    <row r="88" spans="2:13">
      <c r="G88" s="117"/>
      <c r="J88" s="117"/>
    </row>
    <row r="89" spans="2:13">
      <c r="G89" s="117"/>
      <c r="J89" s="117"/>
    </row>
    <row r="90" spans="2:13">
      <c r="G90" s="117"/>
      <c r="J90" s="117"/>
    </row>
    <row r="91" spans="2:13">
      <c r="B91" s="212" t="s">
        <v>82</v>
      </c>
      <c r="G91" s="117"/>
      <c r="J91" s="117"/>
    </row>
    <row r="92" spans="2:13">
      <c r="B92" s="211" t="s">
        <v>78</v>
      </c>
      <c r="G92" s="117"/>
      <c r="J92" s="117"/>
    </row>
    <row r="93" spans="2:13">
      <c r="B93" s="173" t="s">
        <v>153</v>
      </c>
      <c r="C93" s="223"/>
      <c r="D93" s="223"/>
      <c r="G93" s="117"/>
      <c r="J93" s="117"/>
    </row>
    <row r="94" spans="2:13">
      <c r="B94" s="211" t="s">
        <v>2</v>
      </c>
      <c r="F94" s="116"/>
      <c r="G94" s="116"/>
      <c r="H94" s="116" t="s">
        <v>185</v>
      </c>
      <c r="I94" s="116"/>
      <c r="J94" s="116"/>
    </row>
    <row r="95" spans="2:13">
      <c r="E95" s="106"/>
      <c r="G95" s="117"/>
      <c r="J95" s="117"/>
    </row>
    <row r="96" spans="2:13">
      <c r="B96" s="149" t="s">
        <v>3</v>
      </c>
      <c r="C96" s="150">
        <v>2011</v>
      </c>
      <c r="D96" s="150">
        <v>2012</v>
      </c>
      <c r="E96" s="151">
        <v>2013</v>
      </c>
      <c r="F96" s="151">
        <v>2014</v>
      </c>
      <c r="G96" s="151">
        <v>2015</v>
      </c>
      <c r="H96" s="151">
        <v>2016</v>
      </c>
      <c r="I96" s="151">
        <v>2017</v>
      </c>
      <c r="J96" s="151">
        <v>2018</v>
      </c>
      <c r="K96" s="151">
        <v>2019</v>
      </c>
      <c r="L96" s="151">
        <v>2020</v>
      </c>
      <c r="M96" s="373">
        <v>2021</v>
      </c>
    </row>
    <row r="97" spans="2:13">
      <c r="B97" s="179" t="s">
        <v>4</v>
      </c>
      <c r="C97" s="180">
        <v>226040</v>
      </c>
      <c r="D97" s="180">
        <v>7444.4120000000003</v>
      </c>
      <c r="E97" s="180">
        <v>0</v>
      </c>
      <c r="F97" s="180">
        <v>2435225</v>
      </c>
      <c r="G97" s="180">
        <v>0</v>
      </c>
      <c r="H97" s="180">
        <v>0</v>
      </c>
      <c r="I97" s="180">
        <v>0</v>
      </c>
      <c r="J97" s="180">
        <v>0</v>
      </c>
      <c r="K97" s="180">
        <v>0</v>
      </c>
      <c r="L97" s="180">
        <v>0</v>
      </c>
      <c r="M97" s="180">
        <v>0</v>
      </c>
    </row>
    <row r="98" spans="2:13">
      <c r="B98" s="181" t="s">
        <v>6</v>
      </c>
      <c r="C98" s="182">
        <v>0</v>
      </c>
      <c r="D98" s="182">
        <v>0</v>
      </c>
      <c r="E98" s="183">
        <v>0</v>
      </c>
      <c r="F98" s="183">
        <v>0</v>
      </c>
      <c r="G98" s="183">
        <v>0</v>
      </c>
      <c r="H98" s="183">
        <v>0</v>
      </c>
      <c r="I98" s="183">
        <v>0</v>
      </c>
      <c r="J98" s="183">
        <v>0</v>
      </c>
      <c r="K98" s="183">
        <v>0</v>
      </c>
      <c r="L98" s="183">
        <v>0</v>
      </c>
      <c r="M98" s="183">
        <v>1293224.4800000002</v>
      </c>
    </row>
    <row r="99" spans="2:13">
      <c r="B99" s="181" t="s">
        <v>7</v>
      </c>
      <c r="C99" s="182">
        <v>0</v>
      </c>
      <c r="D99" s="182">
        <v>0</v>
      </c>
      <c r="E99" s="183">
        <v>692747</v>
      </c>
      <c r="F99" s="183">
        <v>7065</v>
      </c>
      <c r="G99" s="183">
        <v>0</v>
      </c>
      <c r="H99" s="183">
        <v>0</v>
      </c>
      <c r="I99" s="183">
        <v>0</v>
      </c>
      <c r="J99" s="183">
        <v>0</v>
      </c>
      <c r="K99" s="183">
        <v>0</v>
      </c>
      <c r="L99" s="183">
        <v>0</v>
      </c>
      <c r="M99" s="183">
        <v>0</v>
      </c>
    </row>
    <row r="100" spans="2:13">
      <c r="B100" s="181" t="s">
        <v>8</v>
      </c>
      <c r="C100" s="182">
        <v>0</v>
      </c>
      <c r="D100" s="182">
        <v>0</v>
      </c>
      <c r="E100" s="183">
        <v>0</v>
      </c>
      <c r="F100" s="183">
        <v>0</v>
      </c>
      <c r="G100" s="183">
        <v>0</v>
      </c>
      <c r="H100" s="183">
        <v>0</v>
      </c>
      <c r="I100" s="183">
        <v>0</v>
      </c>
      <c r="J100" s="183">
        <v>0</v>
      </c>
      <c r="K100" s="183">
        <v>0</v>
      </c>
      <c r="L100" s="183">
        <v>0</v>
      </c>
      <c r="M100" s="183">
        <v>0</v>
      </c>
    </row>
    <row r="101" spans="2:13">
      <c r="B101" s="181" t="s">
        <v>9</v>
      </c>
      <c r="C101" s="182">
        <v>0</v>
      </c>
      <c r="D101" s="182">
        <v>0</v>
      </c>
      <c r="E101" s="183">
        <v>0</v>
      </c>
      <c r="F101" s="183">
        <v>0</v>
      </c>
      <c r="G101" s="183">
        <v>0</v>
      </c>
      <c r="H101" s="183">
        <v>0</v>
      </c>
      <c r="I101" s="183">
        <v>0</v>
      </c>
      <c r="J101" s="183">
        <v>0</v>
      </c>
      <c r="K101" s="183">
        <v>0</v>
      </c>
      <c r="L101" s="183">
        <v>0</v>
      </c>
      <c r="M101" s="183">
        <v>0</v>
      </c>
    </row>
    <row r="102" spans="2:13">
      <c r="B102" s="181" t="s">
        <v>10</v>
      </c>
      <c r="C102" s="182">
        <v>186731</v>
      </c>
      <c r="D102" s="182">
        <v>0</v>
      </c>
      <c r="E102" s="183">
        <v>0</v>
      </c>
      <c r="F102" s="183">
        <v>0</v>
      </c>
      <c r="G102" s="183">
        <v>0</v>
      </c>
      <c r="H102" s="183">
        <v>0</v>
      </c>
      <c r="I102" s="183">
        <v>0</v>
      </c>
      <c r="J102" s="183">
        <v>0</v>
      </c>
      <c r="K102" s="183">
        <v>0</v>
      </c>
      <c r="L102" s="183">
        <v>0</v>
      </c>
      <c r="M102" s="183">
        <v>0</v>
      </c>
    </row>
    <row r="103" spans="2:13">
      <c r="B103" s="181" t="s">
        <v>11</v>
      </c>
      <c r="C103" s="182">
        <v>2624860</v>
      </c>
      <c r="D103" s="182">
        <v>1541250.2279999999</v>
      </c>
      <c r="E103" s="183">
        <v>878517</v>
      </c>
      <c r="F103" s="183">
        <v>2088217</v>
      </c>
      <c r="G103" s="183">
        <v>0</v>
      </c>
      <c r="H103" s="183">
        <v>0</v>
      </c>
      <c r="I103" s="183">
        <v>0</v>
      </c>
      <c r="J103" s="183">
        <v>0</v>
      </c>
      <c r="K103" s="183">
        <v>0</v>
      </c>
      <c r="L103" s="183">
        <v>0</v>
      </c>
      <c r="M103" s="183">
        <v>0</v>
      </c>
    </row>
    <row r="104" spans="2:13">
      <c r="B104" s="181" t="s">
        <v>12</v>
      </c>
      <c r="C104" s="182">
        <v>0</v>
      </c>
      <c r="D104" s="182">
        <v>0</v>
      </c>
      <c r="E104" s="183">
        <v>0</v>
      </c>
      <c r="F104" s="183">
        <v>0</v>
      </c>
      <c r="G104" s="183">
        <v>0</v>
      </c>
      <c r="H104" s="183">
        <v>0</v>
      </c>
      <c r="I104" s="183">
        <v>0</v>
      </c>
      <c r="J104" s="183">
        <v>0</v>
      </c>
      <c r="K104" s="183">
        <v>0</v>
      </c>
      <c r="L104" s="183">
        <v>0</v>
      </c>
      <c r="M104" s="183">
        <v>0</v>
      </c>
    </row>
    <row r="105" spans="2:13">
      <c r="B105" s="181" t="s">
        <v>13</v>
      </c>
      <c r="C105" s="182">
        <v>0</v>
      </c>
      <c r="D105" s="182">
        <v>0</v>
      </c>
      <c r="E105" s="183">
        <v>0</v>
      </c>
      <c r="F105" s="183">
        <v>0</v>
      </c>
      <c r="G105" s="183">
        <v>0</v>
      </c>
      <c r="H105" s="183">
        <v>0</v>
      </c>
      <c r="I105" s="183">
        <v>0</v>
      </c>
      <c r="J105" s="183">
        <v>0</v>
      </c>
      <c r="K105" s="183">
        <v>0</v>
      </c>
      <c r="L105" s="183">
        <v>0</v>
      </c>
      <c r="M105" s="183">
        <v>0</v>
      </c>
    </row>
    <row r="106" spans="2:13">
      <c r="B106" s="181" t="s">
        <v>608</v>
      </c>
      <c r="C106" s="182">
        <v>0</v>
      </c>
      <c r="D106" s="182">
        <v>0</v>
      </c>
      <c r="E106" s="182">
        <v>0</v>
      </c>
      <c r="F106" s="182">
        <v>0</v>
      </c>
      <c r="G106" s="182">
        <v>0</v>
      </c>
      <c r="H106" s="182">
        <v>0</v>
      </c>
      <c r="I106" s="182">
        <v>0</v>
      </c>
      <c r="J106" s="182">
        <v>0</v>
      </c>
      <c r="K106" s="183">
        <v>0</v>
      </c>
      <c r="L106" s="183">
        <v>0</v>
      </c>
      <c r="M106" s="183">
        <v>0</v>
      </c>
    </row>
    <row r="107" spans="2:13">
      <c r="B107" s="181" t="s">
        <v>14</v>
      </c>
      <c r="C107" s="182">
        <v>230004</v>
      </c>
      <c r="D107" s="182">
        <v>0</v>
      </c>
      <c r="E107" s="183">
        <v>0</v>
      </c>
      <c r="F107" s="183">
        <v>0</v>
      </c>
      <c r="G107" s="183">
        <v>0</v>
      </c>
      <c r="H107" s="183">
        <v>0</v>
      </c>
      <c r="I107" s="183">
        <v>0</v>
      </c>
      <c r="J107" s="183">
        <v>0</v>
      </c>
      <c r="K107" s="183">
        <v>0</v>
      </c>
      <c r="L107" s="183">
        <v>0</v>
      </c>
      <c r="M107" s="183">
        <v>0</v>
      </c>
    </row>
    <row r="108" spans="2:13">
      <c r="B108" s="181" t="s">
        <v>15</v>
      </c>
      <c r="C108" s="182">
        <v>647746</v>
      </c>
      <c r="D108" s="182">
        <v>1227386.581</v>
      </c>
      <c r="E108" s="183">
        <v>0</v>
      </c>
      <c r="F108" s="183">
        <v>0</v>
      </c>
      <c r="G108" s="183">
        <v>0</v>
      </c>
      <c r="H108" s="183">
        <v>0</v>
      </c>
      <c r="I108" s="183">
        <v>0</v>
      </c>
      <c r="J108" s="183">
        <v>0</v>
      </c>
      <c r="K108" s="183">
        <v>0</v>
      </c>
      <c r="L108" s="183">
        <v>0</v>
      </c>
      <c r="M108" s="183">
        <v>0</v>
      </c>
    </row>
    <row r="109" spans="2:13">
      <c r="B109" s="181" t="s">
        <v>16</v>
      </c>
      <c r="C109" s="184">
        <v>0</v>
      </c>
      <c r="D109" s="184">
        <v>306161.94699999999</v>
      </c>
      <c r="E109" s="184">
        <v>1030978</v>
      </c>
      <c r="F109" s="184">
        <v>1962765</v>
      </c>
      <c r="G109" s="184">
        <v>0</v>
      </c>
      <c r="H109" s="184">
        <v>0</v>
      </c>
      <c r="I109" s="184">
        <v>0</v>
      </c>
      <c r="J109" s="184">
        <v>0</v>
      </c>
      <c r="K109" s="184">
        <v>0</v>
      </c>
      <c r="L109" s="184">
        <v>0</v>
      </c>
      <c r="M109" s="184">
        <v>0</v>
      </c>
    </row>
    <row r="110" spans="2:13">
      <c r="B110" s="181" t="s">
        <v>17</v>
      </c>
      <c r="C110" s="182">
        <v>0</v>
      </c>
      <c r="D110" s="182">
        <v>0</v>
      </c>
      <c r="E110" s="183">
        <v>0</v>
      </c>
      <c r="F110" s="183">
        <v>0</v>
      </c>
      <c r="G110" s="183">
        <v>0</v>
      </c>
      <c r="H110" s="183">
        <v>0</v>
      </c>
      <c r="I110" s="183">
        <v>0</v>
      </c>
      <c r="J110" s="183">
        <v>0</v>
      </c>
      <c r="K110" s="183">
        <v>0</v>
      </c>
      <c r="L110" s="183">
        <v>0</v>
      </c>
      <c r="M110" s="183">
        <v>0</v>
      </c>
    </row>
    <row r="111" spans="2:13">
      <c r="B111" s="181" t="s">
        <v>84</v>
      </c>
      <c r="C111" s="182">
        <v>0</v>
      </c>
      <c r="D111" s="182">
        <v>0</v>
      </c>
      <c r="E111" s="183">
        <v>3562</v>
      </c>
      <c r="F111" s="183">
        <v>211034</v>
      </c>
      <c r="G111" s="183">
        <v>0</v>
      </c>
      <c r="H111" s="183">
        <v>0</v>
      </c>
      <c r="I111" s="183">
        <v>0</v>
      </c>
      <c r="J111" s="183">
        <v>0</v>
      </c>
      <c r="K111" s="183">
        <v>0</v>
      </c>
      <c r="L111" s="183">
        <v>0</v>
      </c>
      <c r="M111" s="183">
        <v>0</v>
      </c>
    </row>
    <row r="112" spans="2:13">
      <c r="B112" s="181" t="s">
        <v>19</v>
      </c>
      <c r="C112" s="182">
        <v>509927</v>
      </c>
      <c r="D112" s="182">
        <v>1356562.8</v>
      </c>
      <c r="E112" s="183">
        <v>939414</v>
      </c>
      <c r="F112" s="183">
        <v>0</v>
      </c>
      <c r="G112" s="183">
        <v>0</v>
      </c>
      <c r="H112" s="183">
        <v>0</v>
      </c>
      <c r="I112" s="183">
        <v>0</v>
      </c>
      <c r="J112" s="183">
        <v>0</v>
      </c>
      <c r="K112" s="183">
        <v>0</v>
      </c>
      <c r="L112" s="183">
        <v>0</v>
      </c>
      <c r="M112" s="183">
        <v>0</v>
      </c>
    </row>
    <row r="113" spans="2:21">
      <c r="B113" s="181" t="s">
        <v>20</v>
      </c>
      <c r="C113" s="182">
        <v>259320</v>
      </c>
      <c r="D113" s="182">
        <v>183540.82199999999</v>
      </c>
      <c r="E113" s="183">
        <v>0</v>
      </c>
      <c r="F113" s="183">
        <v>7150</v>
      </c>
      <c r="G113" s="183">
        <v>8429039.7369999997</v>
      </c>
      <c r="H113" s="183">
        <v>2589273.7830000003</v>
      </c>
      <c r="I113" s="183">
        <v>333927.38299999997</v>
      </c>
      <c r="J113" s="183">
        <v>290177.25199999998</v>
      </c>
      <c r="K113" s="183">
        <v>343264.12199999997</v>
      </c>
      <c r="L113" s="183">
        <v>847919.31200000003</v>
      </c>
      <c r="M113" s="183">
        <v>1</v>
      </c>
    </row>
    <row r="114" spans="2:21" ht="13.5" thickBot="1">
      <c r="B114" s="202"/>
      <c r="C114" s="221"/>
      <c r="D114" s="221"/>
      <c r="E114" s="222"/>
      <c r="F114" s="222"/>
      <c r="G114" s="222"/>
      <c r="H114" s="222"/>
      <c r="I114" s="222"/>
      <c r="J114" s="177"/>
    </row>
    <row r="115" spans="2:21" ht="13.5" thickTop="1">
      <c r="B115" s="170" t="s">
        <v>21</v>
      </c>
      <c r="C115" s="178">
        <f t="shared" ref="C115:H115" si="3">SUM(C97:C113)</f>
        <v>4684628</v>
      </c>
      <c r="D115" s="178">
        <f t="shared" si="3"/>
        <v>4622346.79</v>
      </c>
      <c r="E115" s="178">
        <f t="shared" si="3"/>
        <v>3545218</v>
      </c>
      <c r="F115" s="178">
        <f t="shared" si="3"/>
        <v>6711456</v>
      </c>
      <c r="G115" s="178">
        <f t="shared" si="3"/>
        <v>8429039.7369999997</v>
      </c>
      <c r="H115" s="178">
        <f t="shared" si="3"/>
        <v>2589273.7830000003</v>
      </c>
      <c r="I115" s="178">
        <f>SUM(I97:I113)</f>
        <v>333927.38299999997</v>
      </c>
      <c r="J115" s="178">
        <f>SUM(J97:J113)</f>
        <v>290177.25199999998</v>
      </c>
      <c r="K115" s="178">
        <f>SUM(K97:K113)</f>
        <v>343264.12199999997</v>
      </c>
      <c r="L115" s="178">
        <f>SUM(L97:L113)</f>
        <v>847919.31200000003</v>
      </c>
      <c r="M115" s="374">
        <f>SUM(M97:M113)</f>
        <v>1293225.4800000002</v>
      </c>
    </row>
    <row r="116" spans="2:21">
      <c r="B116" s="208" t="s">
        <v>209</v>
      </c>
      <c r="G116" s="117"/>
    </row>
    <row r="117" spans="2:21">
      <c r="G117" s="117"/>
    </row>
    <row r="118" spans="2:21">
      <c r="B118" s="10"/>
      <c r="G118" s="117"/>
    </row>
    <row r="119" spans="2:21">
      <c r="G119" s="117"/>
    </row>
    <row r="120" spans="2:21">
      <c r="G120" s="117"/>
    </row>
    <row r="121" spans="2:21">
      <c r="B121" s="212" t="s">
        <v>89</v>
      </c>
      <c r="G121" s="117"/>
    </row>
    <row r="122" spans="2:21">
      <c r="B122" s="211" t="s">
        <v>78</v>
      </c>
      <c r="G122" s="117"/>
    </row>
    <row r="123" spans="2:21">
      <c r="B123" s="173" t="s">
        <v>154</v>
      </c>
      <c r="C123" s="223"/>
      <c r="D123" s="223"/>
      <c r="G123" s="117"/>
    </row>
    <row r="124" spans="2:21">
      <c r="B124" s="211" t="s">
        <v>2</v>
      </c>
      <c r="G124" s="117"/>
      <c r="L124" s="106"/>
      <c r="N124" s="108" t="s">
        <v>185</v>
      </c>
    </row>
    <row r="125" spans="2:21">
      <c r="G125" s="117"/>
    </row>
    <row r="126" spans="2:21">
      <c r="B126" s="149" t="s">
        <v>3</v>
      </c>
      <c r="C126" s="150" t="s">
        <v>103</v>
      </c>
      <c r="D126" s="150">
        <v>2004</v>
      </c>
      <c r="E126" s="151">
        <v>2005</v>
      </c>
      <c r="F126" s="151">
        <v>2006</v>
      </c>
      <c r="G126" s="151">
        <v>2007</v>
      </c>
      <c r="H126" s="151">
        <v>2008</v>
      </c>
      <c r="I126" s="151">
        <v>2009</v>
      </c>
      <c r="J126" s="151">
        <v>2010</v>
      </c>
      <c r="K126" s="151">
        <v>2011</v>
      </c>
      <c r="L126" s="151">
        <v>2012</v>
      </c>
      <c r="M126" s="151">
        <v>2013</v>
      </c>
      <c r="N126" s="151">
        <v>2014</v>
      </c>
      <c r="O126" s="151">
        <v>2015</v>
      </c>
      <c r="P126" s="151">
        <v>2016</v>
      </c>
      <c r="Q126" s="151">
        <v>2017</v>
      </c>
      <c r="R126" s="151">
        <v>2018</v>
      </c>
      <c r="S126" s="151">
        <v>2019</v>
      </c>
      <c r="T126" s="151">
        <v>2020</v>
      </c>
      <c r="U126" s="373">
        <v>2021</v>
      </c>
    </row>
    <row r="127" spans="2:21">
      <c r="B127" s="179" t="s">
        <v>4</v>
      </c>
      <c r="C127" s="180">
        <v>0</v>
      </c>
      <c r="D127" s="180">
        <v>0</v>
      </c>
      <c r="E127" s="180">
        <v>0</v>
      </c>
      <c r="F127" s="180">
        <v>0</v>
      </c>
      <c r="G127" s="180">
        <v>0</v>
      </c>
      <c r="H127" s="180">
        <v>0</v>
      </c>
      <c r="I127" s="180">
        <v>0</v>
      </c>
      <c r="J127" s="180">
        <v>0</v>
      </c>
      <c r="K127" s="180">
        <v>0</v>
      </c>
      <c r="L127" s="180">
        <v>0</v>
      </c>
      <c r="M127" s="180">
        <v>0</v>
      </c>
      <c r="N127" s="180">
        <v>0</v>
      </c>
      <c r="O127" s="180">
        <v>0</v>
      </c>
      <c r="P127" s="180">
        <v>0</v>
      </c>
      <c r="Q127" s="180">
        <v>0</v>
      </c>
      <c r="R127" s="180">
        <v>0</v>
      </c>
      <c r="S127" s="180">
        <v>0</v>
      </c>
      <c r="T127" s="180">
        <v>0</v>
      </c>
      <c r="U127" s="180">
        <v>0</v>
      </c>
    </row>
    <row r="128" spans="2:21">
      <c r="B128" s="181" t="s">
        <v>6</v>
      </c>
      <c r="C128" s="182">
        <v>0</v>
      </c>
      <c r="D128" s="182">
        <v>0</v>
      </c>
      <c r="E128" s="183">
        <v>0</v>
      </c>
      <c r="F128" s="183">
        <v>0</v>
      </c>
      <c r="G128" s="183">
        <v>0</v>
      </c>
      <c r="H128" s="183">
        <v>0</v>
      </c>
      <c r="I128" s="183">
        <v>0</v>
      </c>
      <c r="J128" s="183">
        <v>0</v>
      </c>
      <c r="K128" s="183">
        <v>0</v>
      </c>
      <c r="L128" s="183">
        <v>0</v>
      </c>
      <c r="M128" s="183">
        <v>0</v>
      </c>
      <c r="N128" s="183">
        <v>0</v>
      </c>
      <c r="O128" s="183">
        <v>0</v>
      </c>
      <c r="P128" s="183">
        <v>0</v>
      </c>
      <c r="Q128" s="183">
        <v>0</v>
      </c>
      <c r="R128" s="183">
        <v>0</v>
      </c>
      <c r="S128" s="183">
        <v>0</v>
      </c>
      <c r="T128" s="183">
        <v>467996.88749999995</v>
      </c>
      <c r="U128" s="183">
        <v>0</v>
      </c>
    </row>
    <row r="129" spans="2:21">
      <c r="B129" s="181" t="s">
        <v>7</v>
      </c>
      <c r="C129" s="182">
        <v>0</v>
      </c>
      <c r="D129" s="182">
        <v>0</v>
      </c>
      <c r="E129" s="183">
        <v>0</v>
      </c>
      <c r="F129" s="183">
        <v>0</v>
      </c>
      <c r="G129" s="183">
        <v>0</v>
      </c>
      <c r="H129" s="183">
        <v>0</v>
      </c>
      <c r="I129" s="183">
        <v>0</v>
      </c>
      <c r="J129" s="183">
        <v>0</v>
      </c>
      <c r="K129" s="183">
        <v>0</v>
      </c>
      <c r="L129" s="183">
        <v>0</v>
      </c>
      <c r="M129" s="183">
        <v>0</v>
      </c>
      <c r="N129" s="183">
        <v>0</v>
      </c>
      <c r="O129" s="183">
        <v>0</v>
      </c>
      <c r="P129" s="183">
        <v>0</v>
      </c>
      <c r="Q129" s="183">
        <v>0</v>
      </c>
      <c r="R129" s="183">
        <v>0</v>
      </c>
      <c r="S129" s="183">
        <v>0</v>
      </c>
      <c r="T129" s="183">
        <v>0</v>
      </c>
      <c r="U129" s="183">
        <v>0</v>
      </c>
    </row>
    <row r="130" spans="2:21">
      <c r="B130" s="181" t="s">
        <v>8</v>
      </c>
      <c r="C130" s="182">
        <v>0</v>
      </c>
      <c r="D130" s="182">
        <v>0</v>
      </c>
      <c r="E130" s="183">
        <v>0</v>
      </c>
      <c r="F130" s="183">
        <v>0</v>
      </c>
      <c r="G130" s="183">
        <v>0</v>
      </c>
      <c r="H130" s="183">
        <v>0</v>
      </c>
      <c r="I130" s="183">
        <v>0</v>
      </c>
      <c r="J130" s="183">
        <v>0</v>
      </c>
      <c r="K130" s="183">
        <v>0</v>
      </c>
      <c r="L130" s="183">
        <v>0</v>
      </c>
      <c r="M130" s="183">
        <v>0</v>
      </c>
      <c r="N130" s="183">
        <v>0</v>
      </c>
      <c r="O130" s="183">
        <v>0</v>
      </c>
      <c r="P130" s="183">
        <v>0</v>
      </c>
      <c r="Q130" s="183">
        <v>0</v>
      </c>
      <c r="R130" s="183">
        <v>0</v>
      </c>
      <c r="S130" s="183">
        <v>0</v>
      </c>
      <c r="T130" s="183">
        <v>0</v>
      </c>
      <c r="U130" s="183">
        <v>0</v>
      </c>
    </row>
    <row r="131" spans="2:21">
      <c r="B131" s="181" t="s">
        <v>9</v>
      </c>
      <c r="C131" s="182">
        <v>0</v>
      </c>
      <c r="D131" s="182">
        <v>0</v>
      </c>
      <c r="E131" s="183">
        <v>0</v>
      </c>
      <c r="F131" s="183">
        <v>0</v>
      </c>
      <c r="G131" s="183">
        <v>0</v>
      </c>
      <c r="H131" s="183">
        <v>0</v>
      </c>
      <c r="I131" s="183">
        <v>0</v>
      </c>
      <c r="J131" s="183">
        <v>0</v>
      </c>
      <c r="K131" s="183">
        <v>0</v>
      </c>
      <c r="L131" s="183">
        <v>0</v>
      </c>
      <c r="M131" s="183">
        <v>0</v>
      </c>
      <c r="N131" s="183">
        <v>0</v>
      </c>
      <c r="O131" s="183">
        <v>0</v>
      </c>
      <c r="P131" s="183">
        <v>0</v>
      </c>
      <c r="Q131" s="183">
        <v>0</v>
      </c>
      <c r="R131" s="183">
        <v>0</v>
      </c>
      <c r="S131" s="183">
        <v>0</v>
      </c>
      <c r="T131" s="183">
        <v>0</v>
      </c>
      <c r="U131" s="183">
        <v>0</v>
      </c>
    </row>
    <row r="132" spans="2:21">
      <c r="B132" s="181" t="s">
        <v>10</v>
      </c>
      <c r="C132" s="182">
        <v>0</v>
      </c>
      <c r="D132" s="182">
        <v>0</v>
      </c>
      <c r="E132" s="183">
        <v>0</v>
      </c>
      <c r="F132" s="183">
        <v>0</v>
      </c>
      <c r="G132" s="183">
        <v>0</v>
      </c>
      <c r="H132" s="183">
        <v>0</v>
      </c>
      <c r="I132" s="183">
        <v>0</v>
      </c>
      <c r="J132" s="183">
        <v>0</v>
      </c>
      <c r="K132" s="183">
        <v>0</v>
      </c>
      <c r="L132" s="183">
        <v>0</v>
      </c>
      <c r="M132" s="183">
        <v>0</v>
      </c>
      <c r="N132" s="183">
        <v>0</v>
      </c>
      <c r="O132" s="183">
        <v>0</v>
      </c>
      <c r="P132" s="183">
        <v>0</v>
      </c>
      <c r="Q132" s="183">
        <v>0</v>
      </c>
      <c r="R132" s="183">
        <v>0</v>
      </c>
      <c r="S132" s="183">
        <v>0</v>
      </c>
      <c r="T132" s="183">
        <v>0</v>
      </c>
      <c r="U132" s="183">
        <v>0</v>
      </c>
    </row>
    <row r="133" spans="2:21">
      <c r="B133" s="181" t="s">
        <v>11</v>
      </c>
      <c r="C133" s="182">
        <v>0</v>
      </c>
      <c r="D133" s="182">
        <v>0</v>
      </c>
      <c r="E133" s="183">
        <v>0</v>
      </c>
      <c r="F133" s="183">
        <v>0</v>
      </c>
      <c r="G133" s="183">
        <v>0</v>
      </c>
      <c r="H133" s="183">
        <v>0</v>
      </c>
      <c r="I133" s="183">
        <v>0</v>
      </c>
      <c r="J133" s="183">
        <v>0</v>
      </c>
      <c r="K133" s="183">
        <v>0</v>
      </c>
      <c r="L133" s="183">
        <v>0</v>
      </c>
      <c r="M133" s="183">
        <v>0</v>
      </c>
      <c r="N133" s="183">
        <v>3429</v>
      </c>
      <c r="O133" s="183">
        <v>0</v>
      </c>
      <c r="P133" s="183">
        <v>0</v>
      </c>
      <c r="Q133" s="183">
        <v>0</v>
      </c>
      <c r="R133" s="183">
        <v>0</v>
      </c>
      <c r="S133" s="183">
        <v>0</v>
      </c>
      <c r="T133" s="183">
        <v>0</v>
      </c>
      <c r="U133" s="183">
        <v>0</v>
      </c>
    </row>
    <row r="134" spans="2:21">
      <c r="B134" s="181" t="s">
        <v>12</v>
      </c>
      <c r="C134" s="182">
        <v>0</v>
      </c>
      <c r="D134" s="182">
        <v>0</v>
      </c>
      <c r="E134" s="183">
        <v>0</v>
      </c>
      <c r="F134" s="183">
        <v>0</v>
      </c>
      <c r="G134" s="183">
        <v>0</v>
      </c>
      <c r="H134" s="183">
        <v>0</v>
      </c>
      <c r="I134" s="183">
        <v>0</v>
      </c>
      <c r="J134" s="183">
        <v>0</v>
      </c>
      <c r="K134" s="183">
        <v>0</v>
      </c>
      <c r="L134" s="183">
        <v>0</v>
      </c>
      <c r="M134" s="183">
        <v>0</v>
      </c>
      <c r="N134" s="183">
        <v>0</v>
      </c>
      <c r="O134" s="183">
        <v>0</v>
      </c>
      <c r="P134" s="183">
        <v>0</v>
      </c>
      <c r="Q134" s="183">
        <v>0</v>
      </c>
      <c r="R134" s="183">
        <v>0</v>
      </c>
      <c r="S134" s="183">
        <v>0</v>
      </c>
      <c r="T134" s="183">
        <v>0</v>
      </c>
      <c r="U134" s="183">
        <v>0</v>
      </c>
    </row>
    <row r="135" spans="2:21">
      <c r="B135" s="181" t="s">
        <v>13</v>
      </c>
      <c r="C135" s="182">
        <v>0</v>
      </c>
      <c r="D135" s="182">
        <v>0</v>
      </c>
      <c r="E135" s="183">
        <v>0</v>
      </c>
      <c r="F135" s="183">
        <v>0</v>
      </c>
      <c r="G135" s="183">
        <v>0</v>
      </c>
      <c r="H135" s="183">
        <v>0</v>
      </c>
      <c r="I135" s="183">
        <v>0</v>
      </c>
      <c r="J135" s="183">
        <v>0</v>
      </c>
      <c r="K135" s="183">
        <v>0</v>
      </c>
      <c r="L135" s="183">
        <v>0</v>
      </c>
      <c r="M135" s="183">
        <v>0</v>
      </c>
      <c r="N135" s="183">
        <v>0</v>
      </c>
      <c r="O135" s="183">
        <v>0</v>
      </c>
      <c r="P135" s="183">
        <v>0</v>
      </c>
      <c r="Q135" s="183">
        <v>0</v>
      </c>
      <c r="R135" s="183">
        <v>0</v>
      </c>
      <c r="S135" s="183">
        <v>0</v>
      </c>
      <c r="T135" s="183">
        <v>0</v>
      </c>
      <c r="U135" s="183">
        <v>0</v>
      </c>
    </row>
    <row r="136" spans="2:21">
      <c r="B136" s="181" t="s">
        <v>608</v>
      </c>
      <c r="C136" s="182">
        <v>0</v>
      </c>
      <c r="D136" s="182">
        <v>0</v>
      </c>
      <c r="E136" s="182">
        <v>0</v>
      </c>
      <c r="F136" s="182">
        <v>0</v>
      </c>
      <c r="G136" s="182">
        <v>0</v>
      </c>
      <c r="H136" s="182">
        <v>0</v>
      </c>
      <c r="I136" s="182">
        <v>0</v>
      </c>
      <c r="J136" s="182">
        <v>0</v>
      </c>
      <c r="K136" s="182">
        <v>0</v>
      </c>
      <c r="L136" s="182">
        <v>0</v>
      </c>
      <c r="M136" s="182">
        <v>0</v>
      </c>
      <c r="N136" s="182">
        <v>0</v>
      </c>
      <c r="O136" s="182">
        <v>0</v>
      </c>
      <c r="P136" s="182">
        <v>0</v>
      </c>
      <c r="Q136" s="182">
        <v>0</v>
      </c>
      <c r="R136" s="182">
        <v>0</v>
      </c>
      <c r="S136" s="183">
        <v>0</v>
      </c>
      <c r="T136" s="183">
        <v>0</v>
      </c>
      <c r="U136" s="183">
        <v>0</v>
      </c>
    </row>
    <row r="137" spans="2:21">
      <c r="B137" s="181" t="s">
        <v>14</v>
      </c>
      <c r="C137" s="182">
        <v>0</v>
      </c>
      <c r="D137" s="182">
        <v>0</v>
      </c>
      <c r="E137" s="183">
        <v>0</v>
      </c>
      <c r="F137" s="183">
        <v>0</v>
      </c>
      <c r="G137" s="183">
        <v>0</v>
      </c>
      <c r="H137" s="183">
        <v>0</v>
      </c>
      <c r="I137" s="183">
        <v>0</v>
      </c>
      <c r="J137" s="183">
        <v>0</v>
      </c>
      <c r="K137" s="183">
        <v>0</v>
      </c>
      <c r="L137" s="183">
        <v>0</v>
      </c>
      <c r="M137" s="183">
        <v>0</v>
      </c>
      <c r="N137" s="183">
        <v>0</v>
      </c>
      <c r="O137" s="183">
        <v>0</v>
      </c>
      <c r="P137" s="183">
        <v>0</v>
      </c>
      <c r="Q137" s="183">
        <v>0</v>
      </c>
      <c r="R137" s="183">
        <v>0</v>
      </c>
      <c r="S137" s="183">
        <v>0</v>
      </c>
      <c r="T137" s="183">
        <v>0</v>
      </c>
      <c r="U137" s="183">
        <v>0</v>
      </c>
    </row>
    <row r="138" spans="2:21">
      <c r="B138" s="181" t="s">
        <v>15</v>
      </c>
      <c r="C138" s="182">
        <v>0</v>
      </c>
      <c r="D138" s="182">
        <v>0</v>
      </c>
      <c r="E138" s="183">
        <v>0</v>
      </c>
      <c r="F138" s="183">
        <v>0</v>
      </c>
      <c r="G138" s="183">
        <v>0</v>
      </c>
      <c r="H138" s="183">
        <v>0</v>
      </c>
      <c r="I138" s="183">
        <v>0</v>
      </c>
      <c r="J138" s="183">
        <v>0</v>
      </c>
      <c r="K138" s="183">
        <v>0</v>
      </c>
      <c r="L138" s="183">
        <v>0</v>
      </c>
      <c r="M138" s="183">
        <v>0</v>
      </c>
      <c r="N138" s="183">
        <v>0</v>
      </c>
      <c r="O138" s="183">
        <v>0</v>
      </c>
      <c r="P138" s="183">
        <v>0</v>
      </c>
      <c r="Q138" s="183">
        <v>0</v>
      </c>
      <c r="R138" s="183">
        <v>0</v>
      </c>
      <c r="S138" s="183">
        <v>0</v>
      </c>
      <c r="T138" s="183">
        <v>0</v>
      </c>
      <c r="U138" s="183">
        <v>0</v>
      </c>
    </row>
    <row r="139" spans="2:21">
      <c r="B139" s="181" t="s">
        <v>16</v>
      </c>
      <c r="C139" s="184">
        <v>0</v>
      </c>
      <c r="D139" s="184">
        <v>0</v>
      </c>
      <c r="E139" s="184">
        <v>0</v>
      </c>
      <c r="F139" s="184">
        <v>0</v>
      </c>
      <c r="G139" s="184">
        <v>0</v>
      </c>
      <c r="H139" s="184">
        <v>0</v>
      </c>
      <c r="I139" s="184">
        <v>0</v>
      </c>
      <c r="J139" s="184">
        <v>0</v>
      </c>
      <c r="K139" s="184">
        <v>0</v>
      </c>
      <c r="L139" s="184">
        <v>0</v>
      </c>
      <c r="M139" s="184">
        <v>0</v>
      </c>
      <c r="N139" s="184">
        <v>0</v>
      </c>
      <c r="O139" s="184">
        <v>0</v>
      </c>
      <c r="P139" s="184">
        <v>0</v>
      </c>
      <c r="Q139" s="184">
        <v>0</v>
      </c>
      <c r="R139" s="183">
        <v>0</v>
      </c>
      <c r="S139" s="183">
        <v>0</v>
      </c>
      <c r="T139" s="183">
        <v>0</v>
      </c>
      <c r="U139" s="183">
        <v>0</v>
      </c>
    </row>
    <row r="140" spans="2:21">
      <c r="B140" s="181" t="s">
        <v>17</v>
      </c>
      <c r="C140" s="182">
        <v>0</v>
      </c>
      <c r="D140" s="182">
        <v>0</v>
      </c>
      <c r="E140" s="183">
        <v>0</v>
      </c>
      <c r="F140" s="183">
        <v>0</v>
      </c>
      <c r="G140" s="183">
        <v>0</v>
      </c>
      <c r="H140" s="183">
        <v>0</v>
      </c>
      <c r="I140" s="183">
        <v>0</v>
      </c>
      <c r="J140" s="183">
        <v>0</v>
      </c>
      <c r="K140" s="183">
        <v>0</v>
      </c>
      <c r="L140" s="183">
        <v>0</v>
      </c>
      <c r="M140" s="183">
        <v>0</v>
      </c>
      <c r="N140" s="183">
        <v>0</v>
      </c>
      <c r="O140" s="183">
        <v>0</v>
      </c>
      <c r="P140" s="183">
        <v>0</v>
      </c>
      <c r="Q140" s="183">
        <v>0</v>
      </c>
      <c r="R140" s="183">
        <v>0</v>
      </c>
      <c r="S140" s="183">
        <v>0</v>
      </c>
      <c r="T140" s="183">
        <v>0</v>
      </c>
      <c r="U140" s="183">
        <v>0</v>
      </c>
    </row>
    <row r="141" spans="2:21">
      <c r="B141" s="181" t="s">
        <v>84</v>
      </c>
      <c r="C141" s="182">
        <v>0</v>
      </c>
      <c r="D141" s="182">
        <v>0</v>
      </c>
      <c r="E141" s="183">
        <v>0</v>
      </c>
      <c r="F141" s="183">
        <v>0</v>
      </c>
      <c r="G141" s="183">
        <v>0</v>
      </c>
      <c r="H141" s="183">
        <v>0</v>
      </c>
      <c r="I141" s="183">
        <v>0</v>
      </c>
      <c r="J141" s="183">
        <v>0</v>
      </c>
      <c r="K141" s="183">
        <v>0</v>
      </c>
      <c r="L141" s="183">
        <v>0</v>
      </c>
      <c r="M141" s="183">
        <v>0</v>
      </c>
      <c r="N141" s="183">
        <v>0</v>
      </c>
      <c r="O141" s="183">
        <v>0</v>
      </c>
      <c r="P141" s="183">
        <v>0</v>
      </c>
      <c r="Q141" s="183">
        <v>0</v>
      </c>
      <c r="R141" s="183">
        <v>0</v>
      </c>
      <c r="S141" s="183">
        <v>0</v>
      </c>
      <c r="T141" s="183">
        <v>0</v>
      </c>
      <c r="U141" s="183">
        <v>0</v>
      </c>
    </row>
    <row r="142" spans="2:21">
      <c r="B142" s="181" t="s">
        <v>19</v>
      </c>
      <c r="C142" s="182">
        <v>0</v>
      </c>
      <c r="D142" s="182">
        <v>0</v>
      </c>
      <c r="E142" s="183">
        <v>0</v>
      </c>
      <c r="F142" s="183">
        <v>0</v>
      </c>
      <c r="G142" s="183">
        <v>0</v>
      </c>
      <c r="H142" s="183">
        <v>0</v>
      </c>
      <c r="I142" s="183">
        <v>0</v>
      </c>
      <c r="J142" s="183">
        <v>0</v>
      </c>
      <c r="K142" s="183">
        <v>0</v>
      </c>
      <c r="L142" s="183">
        <v>0</v>
      </c>
      <c r="M142" s="183">
        <v>0</v>
      </c>
      <c r="N142" s="183">
        <v>0</v>
      </c>
      <c r="O142" s="183">
        <v>0</v>
      </c>
      <c r="P142" s="183">
        <v>0</v>
      </c>
      <c r="Q142" s="183">
        <v>0</v>
      </c>
      <c r="R142" s="183">
        <v>0</v>
      </c>
      <c r="S142" s="183">
        <v>0</v>
      </c>
      <c r="T142" s="183">
        <v>0</v>
      </c>
      <c r="U142" s="183">
        <v>0</v>
      </c>
    </row>
    <row r="143" spans="2:21">
      <c r="B143" s="181" t="s">
        <v>20</v>
      </c>
      <c r="C143" s="182">
        <v>1592418.9</v>
      </c>
      <c r="D143" s="182">
        <v>3660239.8499999996</v>
      </c>
      <c r="E143" s="183">
        <v>243721.82</v>
      </c>
      <c r="F143" s="183">
        <v>487801.38</v>
      </c>
      <c r="G143" s="183">
        <v>623250.26</v>
      </c>
      <c r="H143" s="183">
        <v>464393.1</v>
      </c>
      <c r="I143" s="183">
        <v>1867625.9999999998</v>
      </c>
      <c r="J143" s="183">
        <v>494047.83999999997</v>
      </c>
      <c r="K143" s="183">
        <v>775793</v>
      </c>
      <c r="L143" s="183">
        <v>1080585</v>
      </c>
      <c r="M143" s="183">
        <v>1877040</v>
      </c>
      <c r="N143" s="183">
        <v>1684949.56</v>
      </c>
      <c r="O143" s="183">
        <v>1398031.5</v>
      </c>
      <c r="P143" s="183">
        <v>551195.70000000007</v>
      </c>
      <c r="Q143" s="183">
        <v>764261.41</v>
      </c>
      <c r="R143" s="183">
        <v>925219.05</v>
      </c>
      <c r="S143" s="183">
        <v>153173.34</v>
      </c>
      <c r="T143" s="183">
        <v>11977.205000000002</v>
      </c>
      <c r="U143" s="183">
        <v>536173.28350000002</v>
      </c>
    </row>
    <row r="144" spans="2:21" ht="13.5" thickBot="1">
      <c r="B144" s="202"/>
      <c r="C144" s="221"/>
      <c r="D144" s="221"/>
      <c r="E144" s="222"/>
      <c r="F144" s="222"/>
      <c r="G144" s="222"/>
      <c r="H144" s="222"/>
      <c r="I144" s="222"/>
      <c r="J144" s="222"/>
      <c r="K144" s="222"/>
      <c r="L144" s="222"/>
      <c r="M144" s="222"/>
      <c r="N144" s="222"/>
      <c r="O144" s="222"/>
      <c r="P144" s="222"/>
      <c r="Q144" s="222"/>
      <c r="R144" s="177"/>
    </row>
    <row r="145" spans="2:21" ht="13.5" thickTop="1">
      <c r="B145" s="170" t="s">
        <v>21</v>
      </c>
      <c r="C145" s="178">
        <f>SUM(C127:C143)</f>
        <v>1592418.9</v>
      </c>
      <c r="D145" s="178">
        <f t="shared" ref="D145:K145" si="4">SUM(D127:D143)</f>
        <v>3660239.8499999996</v>
      </c>
      <c r="E145" s="178">
        <f t="shared" si="4"/>
        <v>243721.82</v>
      </c>
      <c r="F145" s="178">
        <f t="shared" si="4"/>
        <v>487801.38</v>
      </c>
      <c r="G145" s="178">
        <f>SUM(G127:G143)</f>
        <v>623250.26</v>
      </c>
      <c r="H145" s="178">
        <f>SUM(H127:H143)</f>
        <v>464393.1</v>
      </c>
      <c r="I145" s="178">
        <f>SUM(I127:I143)</f>
        <v>1867625.9999999998</v>
      </c>
      <c r="J145" s="178">
        <f t="shared" si="4"/>
        <v>494047.83999999997</v>
      </c>
      <c r="K145" s="178">
        <f t="shared" si="4"/>
        <v>775793</v>
      </c>
      <c r="L145" s="178">
        <f t="shared" ref="L145:Q145" si="5">SUM(L127:L143)</f>
        <v>1080585</v>
      </c>
      <c r="M145" s="178">
        <f t="shared" si="5"/>
        <v>1877040</v>
      </c>
      <c r="N145" s="178">
        <f t="shared" si="5"/>
        <v>1688378.56</v>
      </c>
      <c r="O145" s="178">
        <f t="shared" si="5"/>
        <v>1398031.5</v>
      </c>
      <c r="P145" s="178">
        <f t="shared" si="5"/>
        <v>551195.70000000007</v>
      </c>
      <c r="Q145" s="178">
        <f t="shared" si="5"/>
        <v>764261.41</v>
      </c>
      <c r="R145" s="178">
        <f>SUM(R127:R143)</f>
        <v>925219.05</v>
      </c>
      <c r="S145" s="178">
        <f>SUM(S127:S143)</f>
        <v>153173.34</v>
      </c>
      <c r="T145" s="178">
        <f>SUM(T127:T143)</f>
        <v>479974.09249999997</v>
      </c>
      <c r="U145" s="374">
        <f>SUM(U127:U143)</f>
        <v>536173.28350000002</v>
      </c>
    </row>
    <row r="146" spans="2:21">
      <c r="B146" s="208" t="s">
        <v>242</v>
      </c>
      <c r="G146" s="117"/>
    </row>
    <row r="147" spans="2:21">
      <c r="B147" s="209" t="s">
        <v>464</v>
      </c>
      <c r="G147" s="117"/>
    </row>
    <row r="148" spans="2:21">
      <c r="B148" s="57"/>
      <c r="G148" s="117"/>
    </row>
    <row r="149" spans="2:21">
      <c r="G149" s="117"/>
    </row>
    <row r="150" spans="2:21">
      <c r="G150" s="117"/>
    </row>
    <row r="151" spans="2:21">
      <c r="G151" s="117"/>
    </row>
    <row r="152" spans="2:21">
      <c r="G152" s="117"/>
    </row>
    <row r="153" spans="2:21">
      <c r="B153" s="212" t="s">
        <v>91</v>
      </c>
      <c r="G153" s="117"/>
    </row>
    <row r="154" spans="2:21">
      <c r="B154" s="211" t="s">
        <v>78</v>
      </c>
      <c r="G154" s="117"/>
    </row>
    <row r="155" spans="2:21">
      <c r="B155" s="173" t="s">
        <v>590</v>
      </c>
      <c r="C155" s="173"/>
      <c r="D155" s="173"/>
      <c r="G155" s="117"/>
    </row>
    <row r="156" spans="2:21">
      <c r="B156" s="211" t="s">
        <v>2</v>
      </c>
      <c r="F156" s="116"/>
      <c r="G156" s="116"/>
      <c r="H156" s="116" t="s">
        <v>185</v>
      </c>
      <c r="I156" s="116"/>
    </row>
    <row r="157" spans="2:21">
      <c r="E157" s="106"/>
      <c r="G157" s="117"/>
    </row>
    <row r="158" spans="2:21">
      <c r="B158" s="149" t="s">
        <v>3</v>
      </c>
      <c r="C158" s="150">
        <v>2011</v>
      </c>
      <c r="D158" s="150">
        <v>2012</v>
      </c>
      <c r="E158" s="151">
        <v>2013</v>
      </c>
      <c r="F158" s="151">
        <v>2014</v>
      </c>
      <c r="G158" s="151">
        <v>2015</v>
      </c>
      <c r="H158" s="151">
        <v>2016</v>
      </c>
      <c r="I158" s="151">
        <v>2017</v>
      </c>
      <c r="J158" s="151">
        <v>2018</v>
      </c>
      <c r="K158" s="151">
        <v>2019</v>
      </c>
      <c r="L158" s="151">
        <v>2020</v>
      </c>
      <c r="M158" s="373">
        <v>2021</v>
      </c>
    </row>
    <row r="159" spans="2:21">
      <c r="B159" s="179" t="s">
        <v>4</v>
      </c>
      <c r="C159" s="180">
        <v>0</v>
      </c>
      <c r="D159" s="180">
        <v>0</v>
      </c>
      <c r="E159" s="180">
        <v>0</v>
      </c>
      <c r="F159" s="180">
        <v>0</v>
      </c>
      <c r="G159" s="180">
        <v>0</v>
      </c>
      <c r="H159" s="180">
        <v>0</v>
      </c>
      <c r="I159" s="180">
        <v>0</v>
      </c>
      <c r="J159" s="180">
        <v>0</v>
      </c>
      <c r="K159" s="180">
        <v>0</v>
      </c>
      <c r="L159" s="180">
        <v>0</v>
      </c>
      <c r="M159" s="180">
        <v>0</v>
      </c>
    </row>
    <row r="160" spans="2:21">
      <c r="B160" s="181" t="s">
        <v>6</v>
      </c>
      <c r="C160" s="182">
        <v>0</v>
      </c>
      <c r="D160" s="182">
        <v>0</v>
      </c>
      <c r="E160" s="183">
        <v>0</v>
      </c>
      <c r="F160" s="183">
        <v>0</v>
      </c>
      <c r="G160" s="183">
        <v>0</v>
      </c>
      <c r="H160" s="183">
        <v>0</v>
      </c>
      <c r="I160" s="183">
        <v>0</v>
      </c>
      <c r="J160" s="180">
        <v>0</v>
      </c>
      <c r="K160" s="180">
        <v>0</v>
      </c>
      <c r="L160" s="180">
        <v>0</v>
      </c>
      <c r="M160" s="180">
        <v>0</v>
      </c>
    </row>
    <row r="161" spans="2:13">
      <c r="B161" s="181" t="s">
        <v>7</v>
      </c>
      <c r="C161" s="182">
        <v>0</v>
      </c>
      <c r="D161" s="182">
        <v>0</v>
      </c>
      <c r="E161" s="183">
        <v>0</v>
      </c>
      <c r="F161" s="183">
        <v>0</v>
      </c>
      <c r="G161" s="183">
        <v>0</v>
      </c>
      <c r="H161" s="183">
        <v>0</v>
      </c>
      <c r="I161" s="183">
        <v>0</v>
      </c>
      <c r="J161" s="180">
        <v>0</v>
      </c>
      <c r="K161" s="180">
        <v>0</v>
      </c>
      <c r="L161" s="180">
        <v>0</v>
      </c>
      <c r="M161" s="180">
        <v>0</v>
      </c>
    </row>
    <row r="162" spans="2:13">
      <c r="B162" s="181" t="s">
        <v>8</v>
      </c>
      <c r="C162" s="182">
        <v>0</v>
      </c>
      <c r="D162" s="182">
        <v>0</v>
      </c>
      <c r="E162" s="183">
        <v>0</v>
      </c>
      <c r="F162" s="183">
        <v>17715</v>
      </c>
      <c r="G162" s="183">
        <v>0</v>
      </c>
      <c r="H162" s="183">
        <v>0</v>
      </c>
      <c r="I162" s="183">
        <v>0</v>
      </c>
      <c r="J162" s="180">
        <v>0</v>
      </c>
      <c r="K162" s="180">
        <v>0</v>
      </c>
      <c r="L162" s="180">
        <v>0</v>
      </c>
      <c r="M162" s="180">
        <v>0</v>
      </c>
    </row>
    <row r="163" spans="2:13">
      <c r="B163" s="181" t="s">
        <v>9</v>
      </c>
      <c r="C163" s="182">
        <v>0</v>
      </c>
      <c r="D163" s="182">
        <v>0</v>
      </c>
      <c r="E163" s="183">
        <v>0</v>
      </c>
      <c r="F163" s="183">
        <v>12436</v>
      </c>
      <c r="G163" s="183">
        <v>0</v>
      </c>
      <c r="H163" s="183">
        <v>0</v>
      </c>
      <c r="I163" s="183">
        <v>0</v>
      </c>
      <c r="J163" s="180">
        <v>0</v>
      </c>
      <c r="K163" s="180">
        <v>0</v>
      </c>
      <c r="L163" s="180">
        <v>0</v>
      </c>
      <c r="M163" s="180">
        <v>0</v>
      </c>
    </row>
    <row r="164" spans="2:13">
      <c r="B164" s="181" t="s">
        <v>10</v>
      </c>
      <c r="C164" s="182">
        <v>4610</v>
      </c>
      <c r="D164" s="182">
        <v>0</v>
      </c>
      <c r="E164" s="183">
        <v>0</v>
      </c>
      <c r="F164" s="183">
        <v>0</v>
      </c>
      <c r="G164" s="183">
        <v>0</v>
      </c>
      <c r="H164" s="183">
        <v>0</v>
      </c>
      <c r="I164" s="183">
        <v>0</v>
      </c>
      <c r="J164" s="180">
        <v>0</v>
      </c>
      <c r="K164" s="180">
        <v>0</v>
      </c>
      <c r="L164" s="180">
        <v>0</v>
      </c>
      <c r="M164" s="180">
        <v>0</v>
      </c>
    </row>
    <row r="165" spans="2:13">
      <c r="B165" s="181" t="s">
        <v>11</v>
      </c>
      <c r="C165" s="182">
        <v>267934</v>
      </c>
      <c r="D165" s="182">
        <v>0</v>
      </c>
      <c r="E165" s="183">
        <v>226366</v>
      </c>
      <c r="F165" s="183">
        <v>351958</v>
      </c>
      <c r="G165" s="183">
        <v>67500</v>
      </c>
      <c r="H165" s="183">
        <v>0</v>
      </c>
      <c r="I165" s="183">
        <v>0</v>
      </c>
      <c r="J165" s="180">
        <v>0</v>
      </c>
      <c r="K165" s="180">
        <v>0</v>
      </c>
      <c r="L165" s="180">
        <v>298768</v>
      </c>
      <c r="M165" s="180">
        <v>895277.20000000007</v>
      </c>
    </row>
    <row r="166" spans="2:13">
      <c r="B166" s="181" t="s">
        <v>12</v>
      </c>
      <c r="C166" s="182">
        <v>0</v>
      </c>
      <c r="D166" s="182">
        <v>0</v>
      </c>
      <c r="E166" s="183">
        <v>0</v>
      </c>
      <c r="F166" s="183">
        <v>0</v>
      </c>
      <c r="G166" s="183">
        <v>0</v>
      </c>
      <c r="H166" s="183">
        <v>0</v>
      </c>
      <c r="I166" s="183">
        <v>0</v>
      </c>
      <c r="J166" s="180">
        <v>0</v>
      </c>
      <c r="K166" s="180">
        <v>0</v>
      </c>
      <c r="L166" s="180">
        <v>0</v>
      </c>
      <c r="M166" s="180">
        <v>0</v>
      </c>
    </row>
    <row r="167" spans="2:13">
      <c r="B167" s="181" t="s">
        <v>13</v>
      </c>
      <c r="C167" s="182">
        <v>0</v>
      </c>
      <c r="D167" s="182">
        <v>0</v>
      </c>
      <c r="E167" s="182">
        <v>0</v>
      </c>
      <c r="F167" s="182">
        <v>0</v>
      </c>
      <c r="G167" s="182">
        <v>0</v>
      </c>
      <c r="H167" s="182">
        <v>0</v>
      </c>
      <c r="I167" s="182">
        <v>0</v>
      </c>
      <c r="J167" s="182">
        <v>0</v>
      </c>
      <c r="K167" s="180">
        <v>0</v>
      </c>
      <c r="L167" s="180">
        <v>0</v>
      </c>
      <c r="M167" s="180">
        <v>0</v>
      </c>
    </row>
    <row r="168" spans="2:13">
      <c r="B168" s="181" t="s">
        <v>608</v>
      </c>
      <c r="C168" s="182">
        <v>0</v>
      </c>
      <c r="D168" s="182">
        <v>0</v>
      </c>
      <c r="E168" s="182">
        <v>0</v>
      </c>
      <c r="F168" s="182">
        <v>0</v>
      </c>
      <c r="G168" s="182">
        <v>0</v>
      </c>
      <c r="H168" s="182">
        <v>0</v>
      </c>
      <c r="I168" s="182">
        <v>0</v>
      </c>
      <c r="J168" s="182">
        <v>0</v>
      </c>
      <c r="K168" s="180">
        <v>0</v>
      </c>
      <c r="L168" s="180">
        <v>0</v>
      </c>
      <c r="M168" s="180">
        <v>0</v>
      </c>
    </row>
    <row r="169" spans="2:13">
      <c r="B169" s="181" t="s">
        <v>14</v>
      </c>
      <c r="C169" s="182">
        <v>0</v>
      </c>
      <c r="D169" s="182">
        <v>0</v>
      </c>
      <c r="E169" s="183">
        <v>0</v>
      </c>
      <c r="F169" s="183">
        <v>188853</v>
      </c>
      <c r="G169" s="183">
        <v>0</v>
      </c>
      <c r="H169" s="183">
        <v>0</v>
      </c>
      <c r="I169" s="183">
        <v>0</v>
      </c>
      <c r="J169" s="180">
        <v>0</v>
      </c>
      <c r="K169" s="180">
        <v>0</v>
      </c>
      <c r="L169" s="180">
        <v>0</v>
      </c>
      <c r="M169" s="180">
        <v>7290.25</v>
      </c>
    </row>
    <row r="170" spans="2:13">
      <c r="B170" s="181" t="s">
        <v>15</v>
      </c>
      <c r="C170" s="182">
        <v>0</v>
      </c>
      <c r="D170" s="182">
        <v>0</v>
      </c>
      <c r="E170" s="183">
        <v>0</v>
      </c>
      <c r="F170" s="183">
        <v>0</v>
      </c>
      <c r="G170" s="183">
        <v>0</v>
      </c>
      <c r="H170" s="183">
        <v>0</v>
      </c>
      <c r="I170" s="183">
        <v>0</v>
      </c>
      <c r="J170" s="180">
        <v>0</v>
      </c>
      <c r="K170" s="180">
        <v>0</v>
      </c>
      <c r="L170" s="180">
        <v>0</v>
      </c>
      <c r="M170" s="180">
        <v>0</v>
      </c>
    </row>
    <row r="171" spans="2:13">
      <c r="B171" s="181" t="s">
        <v>16</v>
      </c>
      <c r="C171" s="184">
        <v>0</v>
      </c>
      <c r="D171" s="184">
        <v>0</v>
      </c>
      <c r="E171" s="184">
        <v>0</v>
      </c>
      <c r="F171" s="184">
        <v>0</v>
      </c>
      <c r="G171" s="184">
        <v>0</v>
      </c>
      <c r="H171" s="184">
        <v>0</v>
      </c>
      <c r="I171" s="184">
        <v>0</v>
      </c>
      <c r="J171" s="180">
        <v>0</v>
      </c>
      <c r="K171" s="180">
        <v>0</v>
      </c>
      <c r="L171" s="180">
        <v>0</v>
      </c>
      <c r="M171" s="180">
        <v>0</v>
      </c>
    </row>
    <row r="172" spans="2:13">
      <c r="B172" s="181" t="s">
        <v>17</v>
      </c>
      <c r="C172" s="182">
        <v>0</v>
      </c>
      <c r="D172" s="182">
        <v>0</v>
      </c>
      <c r="E172" s="183">
        <v>0</v>
      </c>
      <c r="F172" s="183">
        <v>6008</v>
      </c>
      <c r="G172" s="183">
        <v>0</v>
      </c>
      <c r="H172" s="183">
        <v>0</v>
      </c>
      <c r="I172" s="183">
        <v>0</v>
      </c>
      <c r="J172" s="180">
        <v>0</v>
      </c>
      <c r="K172" s="180">
        <v>0</v>
      </c>
      <c r="L172" s="180">
        <v>0</v>
      </c>
      <c r="M172" s="180">
        <v>0</v>
      </c>
    </row>
    <row r="173" spans="2:13">
      <c r="B173" s="181" t="s">
        <v>84</v>
      </c>
      <c r="C173" s="182">
        <v>0</v>
      </c>
      <c r="D173" s="182">
        <v>0</v>
      </c>
      <c r="E173" s="183">
        <v>0</v>
      </c>
      <c r="F173" s="183">
        <v>0</v>
      </c>
      <c r="G173" s="183">
        <v>0</v>
      </c>
      <c r="H173" s="183">
        <v>0</v>
      </c>
      <c r="I173" s="183">
        <v>0</v>
      </c>
      <c r="J173" s="180">
        <v>0</v>
      </c>
      <c r="K173" s="180">
        <v>0</v>
      </c>
      <c r="L173" s="180">
        <v>0</v>
      </c>
      <c r="M173" s="180">
        <v>2947</v>
      </c>
    </row>
    <row r="174" spans="2:13">
      <c r="B174" s="181" t="s">
        <v>19</v>
      </c>
      <c r="C174" s="182">
        <v>0</v>
      </c>
      <c r="D174" s="182">
        <v>0</v>
      </c>
      <c r="E174" s="183">
        <v>0</v>
      </c>
      <c r="F174" s="183">
        <v>0</v>
      </c>
      <c r="G174" s="183">
        <v>0</v>
      </c>
      <c r="H174" s="183">
        <v>0</v>
      </c>
      <c r="I174" s="183">
        <v>0</v>
      </c>
      <c r="J174" s="180">
        <v>0</v>
      </c>
      <c r="K174" s="180">
        <v>0</v>
      </c>
      <c r="L174" s="180">
        <v>0</v>
      </c>
      <c r="M174" s="180">
        <v>0</v>
      </c>
    </row>
    <row r="175" spans="2:13">
      <c r="B175" s="181" t="s">
        <v>20</v>
      </c>
      <c r="C175" s="182">
        <v>0</v>
      </c>
      <c r="D175" s="182">
        <v>1800080</v>
      </c>
      <c r="E175" s="183">
        <v>197404</v>
      </c>
      <c r="F175" s="183">
        <v>0</v>
      </c>
      <c r="G175" s="183">
        <v>238417.70499999999</v>
      </c>
      <c r="H175" s="183">
        <v>111035.855</v>
      </c>
      <c r="I175" s="183">
        <v>298700</v>
      </c>
      <c r="J175" s="180">
        <v>0</v>
      </c>
      <c r="K175" s="180">
        <v>187342.31700000001</v>
      </c>
      <c r="L175" s="180">
        <v>0</v>
      </c>
      <c r="M175" s="180">
        <v>0</v>
      </c>
    </row>
    <row r="176" spans="2:13" ht="13.5" thickBot="1">
      <c r="B176" s="202"/>
      <c r="C176" s="221"/>
      <c r="D176" s="221"/>
      <c r="E176" s="222"/>
      <c r="F176" s="222"/>
      <c r="G176" s="222"/>
      <c r="H176" s="222"/>
      <c r="I176" s="222"/>
      <c r="J176" s="177"/>
    </row>
    <row r="177" spans="2:13" ht="13.5" thickTop="1">
      <c r="B177" s="170" t="s">
        <v>21</v>
      </c>
      <c r="C177" s="178">
        <f t="shared" ref="C177:H177" si="6">SUM(C159:C175)</f>
        <v>272544</v>
      </c>
      <c r="D177" s="178">
        <f t="shared" si="6"/>
        <v>1800080</v>
      </c>
      <c r="E177" s="178">
        <f t="shared" si="6"/>
        <v>423770</v>
      </c>
      <c r="F177" s="178">
        <f t="shared" si="6"/>
        <v>576970</v>
      </c>
      <c r="G177" s="178">
        <f t="shared" si="6"/>
        <v>305917.70499999996</v>
      </c>
      <c r="H177" s="178">
        <f t="shared" si="6"/>
        <v>111035.855</v>
      </c>
      <c r="I177" s="178">
        <f>SUM(I159:I175)</f>
        <v>298700</v>
      </c>
      <c r="J177" s="178">
        <f>SUM(J159:J175)</f>
        <v>0</v>
      </c>
      <c r="K177" s="178">
        <f>SUM(K159:K175)</f>
        <v>187342.31700000001</v>
      </c>
      <c r="L177" s="178">
        <f>SUM(L159:L175)</f>
        <v>298768</v>
      </c>
      <c r="M177" s="374">
        <f>SUM(M159:M175)</f>
        <v>905514.45000000007</v>
      </c>
    </row>
    <row r="178" spans="2:13">
      <c r="B178" s="208" t="s">
        <v>209</v>
      </c>
      <c r="G178" s="117"/>
    </row>
    <row r="179" spans="2:13">
      <c r="G179" s="117"/>
    </row>
    <row r="180" spans="2:13">
      <c r="G180" s="117"/>
    </row>
    <row r="181" spans="2:13">
      <c r="G181" s="117"/>
    </row>
    <row r="182" spans="2:13">
      <c r="G182" s="117"/>
    </row>
    <row r="183" spans="2:13">
      <c r="G183" s="117"/>
    </row>
    <row r="184" spans="2:13">
      <c r="B184" s="212" t="s">
        <v>97</v>
      </c>
      <c r="G184" s="117"/>
    </row>
    <row r="185" spans="2:13">
      <c r="B185" s="211" t="s">
        <v>78</v>
      </c>
      <c r="G185" s="117"/>
    </row>
    <row r="186" spans="2:13">
      <c r="B186" s="173" t="s">
        <v>155</v>
      </c>
      <c r="C186" s="223"/>
      <c r="D186" s="223"/>
      <c r="G186" s="117"/>
    </row>
    <row r="187" spans="2:13">
      <c r="B187" s="211" t="s">
        <v>2</v>
      </c>
      <c r="F187" s="116"/>
      <c r="G187" s="116"/>
      <c r="H187" s="116" t="s">
        <v>185</v>
      </c>
      <c r="I187" s="116"/>
    </row>
    <row r="188" spans="2:13">
      <c r="E188" s="106"/>
      <c r="G188" s="117"/>
    </row>
    <row r="189" spans="2:13">
      <c r="B189" s="149" t="s">
        <v>3</v>
      </c>
      <c r="C189" s="150">
        <v>2011</v>
      </c>
      <c r="D189" s="150">
        <v>2012</v>
      </c>
      <c r="E189" s="151">
        <v>2013</v>
      </c>
      <c r="F189" s="151">
        <v>2014</v>
      </c>
      <c r="G189" s="151">
        <v>2015</v>
      </c>
      <c r="H189" s="151">
        <v>2016</v>
      </c>
      <c r="I189" s="151">
        <v>2017</v>
      </c>
      <c r="J189" s="151">
        <v>2018</v>
      </c>
      <c r="K189" s="151">
        <v>2019</v>
      </c>
      <c r="L189" s="151">
        <v>2020</v>
      </c>
      <c r="M189" s="373">
        <v>2021</v>
      </c>
    </row>
    <row r="190" spans="2:13">
      <c r="B190" s="179" t="s">
        <v>4</v>
      </c>
      <c r="C190" s="180">
        <v>0</v>
      </c>
      <c r="D190" s="180">
        <v>3201.402</v>
      </c>
      <c r="E190" s="180">
        <v>0</v>
      </c>
      <c r="F190" s="180">
        <v>0</v>
      </c>
      <c r="G190" s="180">
        <v>52148.9</v>
      </c>
      <c r="H190" s="180">
        <v>0</v>
      </c>
      <c r="I190" s="180">
        <v>0</v>
      </c>
      <c r="J190" s="180">
        <v>0</v>
      </c>
      <c r="K190" s="180">
        <v>0</v>
      </c>
      <c r="L190" s="180">
        <v>0</v>
      </c>
      <c r="M190" s="180">
        <v>0</v>
      </c>
    </row>
    <row r="191" spans="2:13">
      <c r="B191" s="181" t="s">
        <v>6</v>
      </c>
      <c r="C191" s="182">
        <v>0</v>
      </c>
      <c r="D191" s="182">
        <v>0</v>
      </c>
      <c r="E191" s="183">
        <v>0</v>
      </c>
      <c r="F191" s="183">
        <v>21235</v>
      </c>
      <c r="G191" s="183">
        <v>51526</v>
      </c>
      <c r="H191" s="183">
        <v>0</v>
      </c>
      <c r="I191" s="183">
        <v>0</v>
      </c>
      <c r="J191" s="183">
        <v>0</v>
      </c>
      <c r="K191" s="183">
        <v>0</v>
      </c>
      <c r="L191" s="183">
        <v>0</v>
      </c>
      <c r="M191" s="183">
        <v>0</v>
      </c>
    </row>
    <row r="192" spans="2:13">
      <c r="B192" s="181" t="s">
        <v>7</v>
      </c>
      <c r="C192" s="182">
        <v>0</v>
      </c>
      <c r="D192" s="182">
        <v>0</v>
      </c>
      <c r="E192" s="183">
        <v>301003</v>
      </c>
      <c r="F192" s="183">
        <v>43458.879000000001</v>
      </c>
      <c r="G192" s="183">
        <v>0</v>
      </c>
      <c r="H192" s="183">
        <v>0</v>
      </c>
      <c r="I192" s="183">
        <v>0</v>
      </c>
      <c r="J192" s="183">
        <v>0</v>
      </c>
      <c r="K192" s="183">
        <v>0</v>
      </c>
      <c r="L192" s="183">
        <v>0</v>
      </c>
      <c r="M192" s="183">
        <v>0</v>
      </c>
    </row>
    <row r="193" spans="2:13">
      <c r="B193" s="181" t="s">
        <v>8</v>
      </c>
      <c r="C193" s="182">
        <v>0</v>
      </c>
      <c r="D193" s="182">
        <v>133263</v>
      </c>
      <c r="E193" s="183">
        <v>90956</v>
      </c>
      <c r="F193" s="183">
        <v>0</v>
      </c>
      <c r="G193" s="183">
        <v>0</v>
      </c>
      <c r="H193" s="183">
        <v>0</v>
      </c>
      <c r="I193" s="183">
        <v>0</v>
      </c>
      <c r="J193" s="183">
        <v>0</v>
      </c>
      <c r="K193" s="183">
        <v>0</v>
      </c>
      <c r="L193" s="183">
        <v>0</v>
      </c>
      <c r="M193" s="183">
        <v>36143.94</v>
      </c>
    </row>
    <row r="194" spans="2:13">
      <c r="B194" s="181" t="s">
        <v>9</v>
      </c>
      <c r="C194" s="182">
        <v>0</v>
      </c>
      <c r="D194" s="182">
        <v>2073.5439999999999</v>
      </c>
      <c r="E194" s="183">
        <v>278376</v>
      </c>
      <c r="F194" s="183">
        <v>447.678</v>
      </c>
      <c r="G194" s="183">
        <v>0</v>
      </c>
      <c r="H194" s="183">
        <v>0</v>
      </c>
      <c r="I194" s="183">
        <v>0</v>
      </c>
      <c r="J194" s="183">
        <v>0</v>
      </c>
      <c r="K194" s="183">
        <v>0</v>
      </c>
      <c r="L194" s="183">
        <v>0</v>
      </c>
      <c r="M194" s="183">
        <v>0</v>
      </c>
    </row>
    <row r="195" spans="2:13">
      <c r="B195" s="181" t="s">
        <v>10</v>
      </c>
      <c r="C195" s="182">
        <v>786268</v>
      </c>
      <c r="D195" s="182">
        <v>48508</v>
      </c>
      <c r="E195" s="183">
        <v>1802208</v>
      </c>
      <c r="F195" s="183">
        <v>0</v>
      </c>
      <c r="G195" s="183">
        <v>55035.555999999997</v>
      </c>
      <c r="H195" s="183">
        <v>0</v>
      </c>
      <c r="I195" s="183">
        <v>958273.679</v>
      </c>
      <c r="J195" s="183">
        <v>849584.50699999998</v>
      </c>
      <c r="K195" s="183">
        <v>0</v>
      </c>
      <c r="L195" s="183">
        <v>0</v>
      </c>
      <c r="M195" s="183">
        <v>0</v>
      </c>
    </row>
    <row r="196" spans="2:13">
      <c r="B196" s="181" t="s">
        <v>11</v>
      </c>
      <c r="C196" s="182">
        <v>150667</v>
      </c>
      <c r="D196" s="182">
        <v>1719651.96</v>
      </c>
      <c r="E196" s="183">
        <v>3703230</v>
      </c>
      <c r="F196" s="183">
        <v>4246937</v>
      </c>
      <c r="G196" s="183">
        <v>566070.13500000001</v>
      </c>
      <c r="H196" s="183">
        <v>448843.19300000003</v>
      </c>
      <c r="I196" s="183">
        <v>2204821.3029999998</v>
      </c>
      <c r="J196" s="183">
        <v>0</v>
      </c>
      <c r="K196" s="183">
        <v>26692.419000000002</v>
      </c>
      <c r="L196" s="183">
        <v>15687.183000000001</v>
      </c>
      <c r="M196" s="183">
        <v>238.03</v>
      </c>
    </row>
    <row r="197" spans="2:13">
      <c r="B197" s="181" t="s">
        <v>12</v>
      </c>
      <c r="C197" s="182">
        <v>0</v>
      </c>
      <c r="D197" s="182">
        <v>0</v>
      </c>
      <c r="E197" s="183">
        <v>0</v>
      </c>
      <c r="F197" s="183">
        <v>0</v>
      </c>
      <c r="G197" s="183">
        <v>0</v>
      </c>
      <c r="H197" s="183">
        <v>0</v>
      </c>
      <c r="I197" s="183">
        <v>0</v>
      </c>
      <c r="J197" s="183">
        <v>0</v>
      </c>
      <c r="K197" s="183">
        <v>0</v>
      </c>
      <c r="L197" s="183">
        <v>0</v>
      </c>
      <c r="M197" s="183">
        <v>0</v>
      </c>
    </row>
    <row r="198" spans="2:13">
      <c r="B198" s="181" t="s">
        <v>13</v>
      </c>
      <c r="C198" s="182">
        <v>0</v>
      </c>
      <c r="D198" s="182">
        <v>0</v>
      </c>
      <c r="E198" s="183">
        <v>0</v>
      </c>
      <c r="F198" s="183">
        <v>0</v>
      </c>
      <c r="G198" s="183">
        <v>0</v>
      </c>
      <c r="H198" s="183">
        <v>0</v>
      </c>
      <c r="I198" s="183">
        <v>0</v>
      </c>
      <c r="J198" s="183">
        <v>0</v>
      </c>
      <c r="K198" s="183">
        <v>0</v>
      </c>
      <c r="L198" s="183">
        <v>0</v>
      </c>
      <c r="M198" s="183">
        <v>0</v>
      </c>
    </row>
    <row r="199" spans="2:13">
      <c r="B199" s="181" t="s">
        <v>608</v>
      </c>
      <c r="C199" s="182">
        <v>0</v>
      </c>
      <c r="D199" s="182">
        <v>0</v>
      </c>
      <c r="E199" s="182">
        <v>0</v>
      </c>
      <c r="F199" s="182">
        <v>0</v>
      </c>
      <c r="G199" s="182">
        <v>0</v>
      </c>
      <c r="H199" s="182">
        <v>0</v>
      </c>
      <c r="I199" s="182">
        <v>0</v>
      </c>
      <c r="J199" s="182">
        <v>0</v>
      </c>
      <c r="K199" s="183">
        <v>0</v>
      </c>
      <c r="L199" s="183">
        <v>0</v>
      </c>
      <c r="M199" s="183">
        <v>0</v>
      </c>
    </row>
    <row r="200" spans="2:13">
      <c r="B200" s="181" t="s">
        <v>14</v>
      </c>
      <c r="C200" s="182">
        <v>0</v>
      </c>
      <c r="D200" s="182">
        <v>180000</v>
      </c>
      <c r="E200" s="183">
        <v>40626</v>
      </c>
      <c r="F200" s="183">
        <v>3083</v>
      </c>
      <c r="G200" s="183">
        <v>754861.09199999995</v>
      </c>
      <c r="H200" s="183">
        <v>102777.81300000001</v>
      </c>
      <c r="I200" s="183">
        <v>0</v>
      </c>
      <c r="J200" s="183">
        <v>0</v>
      </c>
      <c r="K200" s="183">
        <v>0</v>
      </c>
      <c r="L200" s="183">
        <v>3000</v>
      </c>
      <c r="M200" s="183">
        <v>294548.13</v>
      </c>
    </row>
    <row r="201" spans="2:13">
      <c r="B201" s="181" t="s">
        <v>15</v>
      </c>
      <c r="C201" s="182">
        <v>0</v>
      </c>
      <c r="D201" s="182">
        <v>0</v>
      </c>
      <c r="E201" s="183">
        <v>313787</v>
      </c>
      <c r="F201" s="183">
        <v>91351.239000000001</v>
      </c>
      <c r="G201" s="183">
        <v>0</v>
      </c>
      <c r="H201" s="183">
        <v>0</v>
      </c>
      <c r="I201" s="183">
        <v>0</v>
      </c>
      <c r="J201" s="183">
        <v>0</v>
      </c>
      <c r="K201" s="183">
        <v>0</v>
      </c>
      <c r="L201" s="183">
        <v>0</v>
      </c>
      <c r="M201" s="183">
        <v>0</v>
      </c>
    </row>
    <row r="202" spans="2:13">
      <c r="B202" s="181" t="s">
        <v>16</v>
      </c>
      <c r="C202" s="184">
        <v>0</v>
      </c>
      <c r="D202" s="184">
        <v>0</v>
      </c>
      <c r="E202" s="184">
        <v>288287</v>
      </c>
      <c r="F202" s="184">
        <v>0</v>
      </c>
      <c r="G202" s="184">
        <v>0</v>
      </c>
      <c r="H202" s="184">
        <v>0</v>
      </c>
      <c r="I202" s="184">
        <v>0</v>
      </c>
      <c r="J202" s="184">
        <v>0</v>
      </c>
      <c r="K202" s="184">
        <v>0</v>
      </c>
      <c r="L202" s="184">
        <v>0</v>
      </c>
      <c r="M202" s="184">
        <v>0</v>
      </c>
    </row>
    <row r="203" spans="2:13">
      <c r="B203" s="181" t="s">
        <v>17</v>
      </c>
      <c r="C203" s="182">
        <v>10600</v>
      </c>
      <c r="D203" s="182">
        <v>0</v>
      </c>
      <c r="E203" s="183">
        <v>0</v>
      </c>
      <c r="F203" s="183">
        <v>0</v>
      </c>
      <c r="G203" s="183">
        <v>0</v>
      </c>
      <c r="H203" s="183">
        <v>0</v>
      </c>
      <c r="I203" s="183">
        <v>0</v>
      </c>
      <c r="J203" s="183">
        <v>0</v>
      </c>
      <c r="K203" s="183">
        <v>0</v>
      </c>
      <c r="L203" s="183">
        <v>0</v>
      </c>
      <c r="M203" s="183">
        <v>0</v>
      </c>
    </row>
    <row r="204" spans="2:13">
      <c r="B204" s="181" t="s">
        <v>84</v>
      </c>
      <c r="C204" s="182">
        <v>0</v>
      </c>
      <c r="D204" s="182">
        <v>0</v>
      </c>
      <c r="E204" s="183">
        <v>0</v>
      </c>
      <c r="F204" s="183">
        <v>0</v>
      </c>
      <c r="G204" s="183">
        <v>0</v>
      </c>
      <c r="H204" s="183">
        <v>0</v>
      </c>
      <c r="I204" s="183">
        <v>0</v>
      </c>
      <c r="J204" s="183">
        <v>0</v>
      </c>
      <c r="K204" s="183">
        <v>0</v>
      </c>
      <c r="L204" s="183">
        <v>3000</v>
      </c>
      <c r="M204" s="183">
        <v>0</v>
      </c>
    </row>
    <row r="205" spans="2:13">
      <c r="B205" s="181" t="s">
        <v>19</v>
      </c>
      <c r="C205" s="182">
        <v>0</v>
      </c>
      <c r="D205" s="182">
        <v>0</v>
      </c>
      <c r="E205" s="183">
        <v>0</v>
      </c>
      <c r="F205" s="183">
        <v>0</v>
      </c>
      <c r="G205" s="183">
        <v>0</v>
      </c>
      <c r="H205" s="183">
        <v>0</v>
      </c>
      <c r="I205" s="183">
        <v>0</v>
      </c>
      <c r="J205" s="183">
        <v>0</v>
      </c>
      <c r="K205" s="183">
        <v>0</v>
      </c>
      <c r="L205" s="183">
        <v>0</v>
      </c>
      <c r="M205" s="183">
        <v>0</v>
      </c>
    </row>
    <row r="206" spans="2:13">
      <c r="B206" s="181" t="s">
        <v>20</v>
      </c>
      <c r="C206" s="182">
        <v>142374</v>
      </c>
      <c r="D206" s="182">
        <v>0</v>
      </c>
      <c r="E206" s="183">
        <v>147772</v>
      </c>
      <c r="F206" s="183">
        <v>73855</v>
      </c>
      <c r="G206" s="183">
        <v>615025.98499999999</v>
      </c>
      <c r="H206" s="183">
        <v>229782.66700000002</v>
      </c>
      <c r="I206" s="183">
        <v>35786.020000000004</v>
      </c>
      <c r="J206" s="183">
        <v>0</v>
      </c>
      <c r="K206" s="183">
        <v>0</v>
      </c>
      <c r="L206" s="183">
        <v>3565.3980000000001</v>
      </c>
      <c r="M206" s="183">
        <v>0</v>
      </c>
    </row>
    <row r="207" spans="2:13" ht="13.5" thickBot="1">
      <c r="B207" s="202"/>
      <c r="C207" s="221"/>
      <c r="D207" s="221"/>
      <c r="E207" s="222"/>
      <c r="F207" s="222"/>
      <c r="G207" s="222"/>
      <c r="H207" s="222"/>
      <c r="I207" s="222"/>
      <c r="J207" s="177"/>
    </row>
    <row r="208" spans="2:13" ht="13.5" thickTop="1">
      <c r="B208" s="170" t="s">
        <v>21</v>
      </c>
      <c r="C208" s="178">
        <f t="shared" ref="C208:H208" si="7">SUM(C190:C206)</f>
        <v>1089909</v>
      </c>
      <c r="D208" s="178">
        <f t="shared" si="7"/>
        <v>2086697.906</v>
      </c>
      <c r="E208" s="178">
        <f t="shared" si="7"/>
        <v>6966245</v>
      </c>
      <c r="F208" s="178">
        <f t="shared" si="7"/>
        <v>4480367.7960000001</v>
      </c>
      <c r="G208" s="178">
        <f t="shared" si="7"/>
        <v>2094667.6680000001</v>
      </c>
      <c r="H208" s="178">
        <f t="shared" si="7"/>
        <v>781403.67300000007</v>
      </c>
      <c r="I208" s="178">
        <f>SUM(I190:I206)</f>
        <v>3198881.0019999999</v>
      </c>
      <c r="J208" s="178">
        <f>SUM(J190:J206)</f>
        <v>849584.50699999998</v>
      </c>
      <c r="K208" s="178">
        <f>SUM(K190:K206)</f>
        <v>26692.419000000002</v>
      </c>
      <c r="L208" s="178">
        <f>SUM(L190:L206)</f>
        <v>25252.581000000002</v>
      </c>
      <c r="M208" s="374">
        <f>SUM(M190:M206)</f>
        <v>330930.09999999998</v>
      </c>
    </row>
    <row r="209" spans="2:13">
      <c r="B209" s="208" t="s">
        <v>209</v>
      </c>
      <c r="G209" s="117"/>
    </row>
    <row r="210" spans="2:13">
      <c r="B210" s="10"/>
      <c r="G210" s="117"/>
    </row>
    <row r="211" spans="2:13">
      <c r="G211" s="117"/>
    </row>
    <row r="212" spans="2:13">
      <c r="G212" s="117"/>
    </row>
    <row r="213" spans="2:13">
      <c r="G213" s="117"/>
    </row>
    <row r="214" spans="2:13">
      <c r="B214" s="212" t="s">
        <v>102</v>
      </c>
      <c r="G214" s="117"/>
    </row>
    <row r="215" spans="2:13">
      <c r="B215" s="211" t="s">
        <v>78</v>
      </c>
      <c r="G215" s="117"/>
    </row>
    <row r="216" spans="2:13">
      <c r="B216" s="173" t="s">
        <v>519</v>
      </c>
      <c r="C216" s="223"/>
      <c r="D216" s="223"/>
      <c r="G216" s="117"/>
    </row>
    <row r="217" spans="2:13">
      <c r="B217" s="211" t="s">
        <v>2</v>
      </c>
      <c r="F217" s="116"/>
      <c r="G217" s="116"/>
      <c r="H217" s="116" t="s">
        <v>185</v>
      </c>
      <c r="I217" s="116"/>
    </row>
    <row r="218" spans="2:13">
      <c r="E218" s="106"/>
      <c r="G218" s="117"/>
    </row>
    <row r="219" spans="2:13">
      <c r="B219" s="149" t="s">
        <v>3</v>
      </c>
      <c r="C219" s="150">
        <v>2011</v>
      </c>
      <c r="D219" s="150">
        <v>2012</v>
      </c>
      <c r="E219" s="151">
        <v>2013</v>
      </c>
      <c r="F219" s="151">
        <v>2014</v>
      </c>
      <c r="G219" s="151">
        <v>2015</v>
      </c>
      <c r="H219" s="151">
        <v>2016</v>
      </c>
      <c r="I219" s="151">
        <v>2017</v>
      </c>
      <c r="J219" s="151">
        <v>2018</v>
      </c>
      <c r="K219" s="151">
        <v>2019</v>
      </c>
      <c r="L219" s="151">
        <v>2020</v>
      </c>
      <c r="M219" s="373">
        <v>2021</v>
      </c>
    </row>
    <row r="220" spans="2:13">
      <c r="B220" s="179" t="s">
        <v>4</v>
      </c>
      <c r="C220" s="180">
        <v>0</v>
      </c>
      <c r="D220" s="180">
        <v>0</v>
      </c>
      <c r="E220" s="180">
        <v>17366</v>
      </c>
      <c r="F220" s="180">
        <v>73146</v>
      </c>
      <c r="G220" s="180">
        <v>330635</v>
      </c>
      <c r="H220" s="180">
        <v>9816381.7910000011</v>
      </c>
      <c r="I220" s="180">
        <v>14583574.109999999</v>
      </c>
      <c r="J220" s="180">
        <v>1081193.709</v>
      </c>
      <c r="K220" s="180">
        <v>1338293.5680000002</v>
      </c>
      <c r="L220" s="180">
        <v>13032.518</v>
      </c>
      <c r="M220" s="180">
        <v>540404.4</v>
      </c>
    </row>
    <row r="221" spans="2:13">
      <c r="B221" s="181" t="s">
        <v>6</v>
      </c>
      <c r="C221" s="182">
        <v>91972</v>
      </c>
      <c r="D221" s="182">
        <v>37067</v>
      </c>
      <c r="E221" s="183">
        <v>38174</v>
      </c>
      <c r="F221" s="183">
        <v>247487</v>
      </c>
      <c r="G221" s="183">
        <v>49504</v>
      </c>
      <c r="H221" s="183">
        <v>40800</v>
      </c>
      <c r="I221" s="183">
        <v>0</v>
      </c>
      <c r="J221" s="183">
        <v>0</v>
      </c>
      <c r="K221" s="183">
        <v>0</v>
      </c>
      <c r="L221" s="183">
        <v>7839</v>
      </c>
      <c r="M221" s="183">
        <v>435539.68999999994</v>
      </c>
    </row>
    <row r="222" spans="2:13">
      <c r="B222" s="181" t="s">
        <v>7</v>
      </c>
      <c r="C222" s="182">
        <v>7048859</v>
      </c>
      <c r="D222" s="182">
        <v>371684</v>
      </c>
      <c r="E222" s="183">
        <v>0</v>
      </c>
      <c r="F222" s="183">
        <v>72999</v>
      </c>
      <c r="G222" s="183">
        <v>8054</v>
      </c>
      <c r="H222" s="183">
        <v>32174.508999999998</v>
      </c>
      <c r="I222" s="183">
        <v>0</v>
      </c>
      <c r="J222" s="183">
        <v>0</v>
      </c>
      <c r="K222" s="183">
        <v>0</v>
      </c>
      <c r="L222" s="183">
        <v>2601934.39</v>
      </c>
      <c r="M222" s="183">
        <v>5231539.459999999</v>
      </c>
    </row>
    <row r="223" spans="2:13">
      <c r="B223" s="181" t="s">
        <v>8</v>
      </c>
      <c r="C223" s="182">
        <v>0</v>
      </c>
      <c r="D223" s="182">
        <v>0</v>
      </c>
      <c r="E223" s="183">
        <v>245790</v>
      </c>
      <c r="F223" s="183">
        <v>822343</v>
      </c>
      <c r="G223" s="183">
        <v>210373.01</v>
      </c>
      <c r="H223" s="183">
        <v>0</v>
      </c>
      <c r="I223" s="183">
        <v>343820.66100000002</v>
      </c>
      <c r="J223" s="183">
        <v>613145.78200000001</v>
      </c>
      <c r="K223" s="183">
        <v>261234.905</v>
      </c>
      <c r="L223" s="183">
        <v>0</v>
      </c>
      <c r="M223" s="183">
        <v>0</v>
      </c>
    </row>
    <row r="224" spans="2:13">
      <c r="B224" s="181" t="s">
        <v>9</v>
      </c>
      <c r="C224" s="182">
        <v>0</v>
      </c>
      <c r="D224" s="182">
        <v>21359</v>
      </c>
      <c r="E224" s="183">
        <v>3506</v>
      </c>
      <c r="F224" s="183">
        <v>0</v>
      </c>
      <c r="G224" s="183">
        <v>0</v>
      </c>
      <c r="H224" s="183">
        <v>0</v>
      </c>
      <c r="I224" s="183">
        <v>72120.285000000003</v>
      </c>
      <c r="J224" s="183">
        <v>125311.382</v>
      </c>
      <c r="K224" s="183">
        <v>0</v>
      </c>
      <c r="L224" s="183">
        <v>108500</v>
      </c>
      <c r="M224" s="183">
        <v>29500</v>
      </c>
    </row>
    <row r="225" spans="2:13">
      <c r="B225" s="181" t="s">
        <v>10</v>
      </c>
      <c r="C225" s="182">
        <v>45000</v>
      </c>
      <c r="D225" s="182">
        <v>1264</v>
      </c>
      <c r="E225" s="183">
        <v>986410</v>
      </c>
      <c r="F225" s="183">
        <v>2580542</v>
      </c>
      <c r="G225" s="183">
        <v>669083.77899999998</v>
      </c>
      <c r="H225" s="183">
        <v>56866.675999999999</v>
      </c>
      <c r="I225" s="183">
        <v>486763.92200000002</v>
      </c>
      <c r="J225" s="183">
        <v>80808.668999999994</v>
      </c>
      <c r="K225" s="183">
        <v>861964.13799999992</v>
      </c>
      <c r="L225" s="183">
        <v>514241.71600000001</v>
      </c>
      <c r="M225" s="183">
        <v>1833974.7500000002</v>
      </c>
    </row>
    <row r="226" spans="2:13">
      <c r="B226" s="181" t="s">
        <v>11</v>
      </c>
      <c r="C226" s="182">
        <v>1512471</v>
      </c>
      <c r="D226" s="182">
        <v>3196586</v>
      </c>
      <c r="E226" s="183">
        <v>275907</v>
      </c>
      <c r="F226" s="183">
        <v>822723</v>
      </c>
      <c r="G226" s="183">
        <v>857521.15</v>
      </c>
      <c r="H226" s="183">
        <v>61956.160000000003</v>
      </c>
      <c r="I226" s="183">
        <v>471289.717</v>
      </c>
      <c r="J226" s="183">
        <v>282497.78000000003</v>
      </c>
      <c r="K226" s="183">
        <v>1954109.878</v>
      </c>
      <c r="L226" s="183">
        <v>1565948.176</v>
      </c>
      <c r="M226" s="183">
        <v>1281376.9099999999</v>
      </c>
    </row>
    <row r="227" spans="2:13">
      <c r="B227" s="181" t="s">
        <v>12</v>
      </c>
      <c r="C227" s="182">
        <v>1049192</v>
      </c>
      <c r="D227" s="182">
        <v>216848</v>
      </c>
      <c r="E227" s="183">
        <v>7330</v>
      </c>
      <c r="F227" s="183">
        <v>4451</v>
      </c>
      <c r="G227" s="183">
        <v>562412.43999999994</v>
      </c>
      <c r="H227" s="183">
        <v>0</v>
      </c>
      <c r="I227" s="183">
        <v>0</v>
      </c>
      <c r="J227" s="183">
        <v>0</v>
      </c>
      <c r="K227" s="183">
        <v>0</v>
      </c>
      <c r="L227" s="183">
        <v>0</v>
      </c>
      <c r="M227" s="183">
        <v>416330.13</v>
      </c>
    </row>
    <row r="228" spans="2:13">
      <c r="B228" s="181" t="s">
        <v>13</v>
      </c>
      <c r="C228" s="182">
        <v>321293</v>
      </c>
      <c r="D228" s="182">
        <v>120710</v>
      </c>
      <c r="E228" s="183">
        <v>1185464</v>
      </c>
      <c r="F228" s="183">
        <v>5434062</v>
      </c>
      <c r="G228" s="183">
        <v>1993992.111</v>
      </c>
      <c r="H228" s="183">
        <v>900731.93299999996</v>
      </c>
      <c r="I228" s="183">
        <v>335825.61700000003</v>
      </c>
      <c r="J228" s="183">
        <v>12850997.044</v>
      </c>
      <c r="K228" s="183">
        <v>18288438.450000003</v>
      </c>
      <c r="L228" s="183">
        <v>29448066.528000001</v>
      </c>
      <c r="M228" s="183">
        <v>41287656.739999995</v>
      </c>
    </row>
    <row r="229" spans="2:13">
      <c r="B229" s="181" t="s">
        <v>608</v>
      </c>
      <c r="C229" s="182">
        <v>0</v>
      </c>
      <c r="D229" s="182">
        <v>0</v>
      </c>
      <c r="E229" s="182">
        <v>0</v>
      </c>
      <c r="F229" s="182">
        <v>0</v>
      </c>
      <c r="G229" s="182">
        <v>0</v>
      </c>
      <c r="H229" s="182">
        <v>0</v>
      </c>
      <c r="I229" s="182">
        <v>0</v>
      </c>
      <c r="J229" s="182">
        <v>0</v>
      </c>
      <c r="K229" s="183">
        <v>0</v>
      </c>
      <c r="L229" s="183">
        <v>0</v>
      </c>
      <c r="M229" s="183">
        <v>0</v>
      </c>
    </row>
    <row r="230" spans="2:13">
      <c r="B230" s="181" t="s">
        <v>14</v>
      </c>
      <c r="C230" s="182">
        <v>157600</v>
      </c>
      <c r="D230" s="182">
        <v>219087</v>
      </c>
      <c r="E230" s="183">
        <v>83947</v>
      </c>
      <c r="F230" s="183">
        <v>363616</v>
      </c>
      <c r="G230" s="183">
        <v>0</v>
      </c>
      <c r="H230" s="183">
        <v>848000</v>
      </c>
      <c r="I230" s="183">
        <v>14812091.732999999</v>
      </c>
      <c r="J230" s="183">
        <v>12075845.755999999</v>
      </c>
      <c r="K230" s="183">
        <v>95337.959000000003</v>
      </c>
      <c r="L230" s="183">
        <v>142803.27799999999</v>
      </c>
      <c r="M230" s="183">
        <v>186947.66</v>
      </c>
    </row>
    <row r="231" spans="2:13">
      <c r="B231" s="181" t="s">
        <v>15</v>
      </c>
      <c r="C231" s="182">
        <v>79651</v>
      </c>
      <c r="D231" s="182">
        <v>8851</v>
      </c>
      <c r="E231" s="183">
        <v>28877</v>
      </c>
      <c r="F231" s="183">
        <v>869076</v>
      </c>
      <c r="G231" s="183">
        <v>135457.59099999999</v>
      </c>
      <c r="H231" s="183">
        <v>335737.174</v>
      </c>
      <c r="I231" s="183">
        <v>2946047.3820000002</v>
      </c>
      <c r="J231" s="183">
        <v>297937.87800000003</v>
      </c>
      <c r="K231" s="183">
        <v>725446.29500000004</v>
      </c>
      <c r="L231" s="183">
        <v>45216.43</v>
      </c>
      <c r="M231" s="183">
        <v>21000</v>
      </c>
    </row>
    <row r="232" spans="2:13">
      <c r="B232" s="181" t="s">
        <v>16</v>
      </c>
      <c r="C232" s="184">
        <v>0</v>
      </c>
      <c r="D232" s="184">
        <v>156294</v>
      </c>
      <c r="E232" s="184">
        <v>0</v>
      </c>
      <c r="F232" s="184">
        <v>0</v>
      </c>
      <c r="G232" s="184">
        <v>93381.035999999993</v>
      </c>
      <c r="H232" s="184">
        <v>204323.88199999998</v>
      </c>
      <c r="I232" s="184">
        <v>0</v>
      </c>
      <c r="J232" s="184">
        <v>107765</v>
      </c>
      <c r="K232" s="184">
        <v>0</v>
      </c>
      <c r="L232" s="184">
        <v>67198.474000000002</v>
      </c>
      <c r="M232" s="184">
        <v>6529.0399999999991</v>
      </c>
    </row>
    <row r="233" spans="2:13">
      <c r="B233" s="181" t="s">
        <v>17</v>
      </c>
      <c r="C233" s="182">
        <v>5000</v>
      </c>
      <c r="D233" s="182">
        <v>5000</v>
      </c>
      <c r="E233" s="183">
        <v>97574</v>
      </c>
      <c r="F233" s="183">
        <v>225284</v>
      </c>
      <c r="G233" s="183">
        <v>315646.88500000001</v>
      </c>
      <c r="H233" s="183">
        <v>1142733.52</v>
      </c>
      <c r="I233" s="183">
        <v>2152263.2039999999</v>
      </c>
      <c r="J233" s="183">
        <v>714206.03500000003</v>
      </c>
      <c r="K233" s="183">
        <v>8400750.2699999996</v>
      </c>
      <c r="L233" s="183">
        <v>6446529.4479999999</v>
      </c>
      <c r="M233" s="183">
        <v>3344110.1599999997</v>
      </c>
    </row>
    <row r="234" spans="2:13">
      <c r="B234" s="181" t="s">
        <v>84</v>
      </c>
      <c r="C234" s="182">
        <v>0</v>
      </c>
      <c r="D234" s="182">
        <v>0</v>
      </c>
      <c r="E234" s="183">
        <v>0</v>
      </c>
      <c r="F234" s="183">
        <v>17435</v>
      </c>
      <c r="G234" s="183">
        <v>47733.874000000003</v>
      </c>
      <c r="H234" s="183">
        <v>3111.4</v>
      </c>
      <c r="I234" s="183">
        <v>270625.565</v>
      </c>
      <c r="J234" s="183">
        <v>23133.952000000001</v>
      </c>
      <c r="K234" s="183">
        <v>0</v>
      </c>
      <c r="L234" s="183">
        <v>0</v>
      </c>
      <c r="M234" s="183">
        <v>0</v>
      </c>
    </row>
    <row r="235" spans="2:13">
      <c r="B235" s="181" t="s">
        <v>19</v>
      </c>
      <c r="C235" s="182">
        <v>10273</v>
      </c>
      <c r="D235" s="182">
        <v>0</v>
      </c>
      <c r="E235" s="183">
        <v>0</v>
      </c>
      <c r="F235" s="183">
        <v>31000</v>
      </c>
      <c r="G235" s="183">
        <v>0</v>
      </c>
      <c r="H235" s="183">
        <v>0</v>
      </c>
      <c r="I235" s="183">
        <v>0</v>
      </c>
      <c r="J235" s="183">
        <v>0</v>
      </c>
      <c r="K235" s="183">
        <v>0</v>
      </c>
      <c r="L235" s="183">
        <v>0</v>
      </c>
      <c r="M235" s="183">
        <v>0</v>
      </c>
    </row>
    <row r="236" spans="2:13">
      <c r="B236" s="181" t="s">
        <v>20</v>
      </c>
      <c r="C236" s="182">
        <v>543546</v>
      </c>
      <c r="D236" s="182">
        <v>1375131</v>
      </c>
      <c r="E236" s="183">
        <v>1385912</v>
      </c>
      <c r="F236" s="183">
        <v>365832</v>
      </c>
      <c r="G236" s="183">
        <v>5958342.8119999999</v>
      </c>
      <c r="H236" s="183">
        <v>2189349.4919999996</v>
      </c>
      <c r="I236" s="183">
        <v>1987998.4820000001</v>
      </c>
      <c r="J236" s="183">
        <v>824971.85199999996</v>
      </c>
      <c r="K236" s="183">
        <v>1776516.5320000001</v>
      </c>
      <c r="L236" s="183">
        <v>979645.47</v>
      </c>
      <c r="M236" s="183">
        <v>683962</v>
      </c>
    </row>
    <row r="237" spans="2:13" ht="13.5" thickBot="1">
      <c r="B237" s="202"/>
      <c r="C237" s="221"/>
      <c r="D237" s="221"/>
      <c r="E237" s="222"/>
      <c r="F237" s="222"/>
      <c r="G237" s="222"/>
      <c r="H237" s="222"/>
      <c r="I237" s="222"/>
      <c r="J237" s="177"/>
    </row>
    <row r="238" spans="2:13" ht="13.5" thickTop="1">
      <c r="B238" s="170" t="s">
        <v>21</v>
      </c>
      <c r="C238" s="178">
        <f t="shared" ref="C238:H238" si="8">SUM(C220:C236)</f>
        <v>10864857</v>
      </c>
      <c r="D238" s="178">
        <f t="shared" si="8"/>
        <v>5729881</v>
      </c>
      <c r="E238" s="178">
        <f t="shared" si="8"/>
        <v>4356257</v>
      </c>
      <c r="F238" s="178">
        <f t="shared" si="8"/>
        <v>11929996</v>
      </c>
      <c r="G238" s="178">
        <f t="shared" si="8"/>
        <v>11232137.688000001</v>
      </c>
      <c r="H238" s="178">
        <f t="shared" si="8"/>
        <v>15632166.537</v>
      </c>
      <c r="I238" s="178">
        <f>SUM(I220:I236)</f>
        <v>38462420.677999996</v>
      </c>
      <c r="J238" s="178">
        <f>SUM(J220:J236)</f>
        <v>29077814.839000002</v>
      </c>
      <c r="K238" s="178">
        <f>SUM(K220:K236)</f>
        <v>33702091.995000005</v>
      </c>
      <c r="L238" s="178">
        <f>SUM(L220:L236)</f>
        <v>41940955.427999996</v>
      </c>
      <c r="M238" s="374">
        <f>SUM(M220:M236)</f>
        <v>55298870.93999999</v>
      </c>
    </row>
    <row r="239" spans="2:13">
      <c r="B239" s="208" t="s">
        <v>209</v>
      </c>
      <c r="G239" s="117"/>
    </row>
    <row r="240" spans="2:13">
      <c r="G240" s="117"/>
    </row>
    <row r="241" spans="2:13">
      <c r="G241" s="117"/>
    </row>
    <row r="242" spans="2:13">
      <c r="G242" s="117"/>
    </row>
    <row r="243" spans="2:13">
      <c r="G243" s="117"/>
    </row>
    <row r="244" spans="2:13">
      <c r="B244" s="212" t="s">
        <v>104</v>
      </c>
      <c r="G244" s="117"/>
    </row>
    <row r="245" spans="2:13">
      <c r="B245" s="211" t="s">
        <v>78</v>
      </c>
      <c r="G245" s="117"/>
    </row>
    <row r="246" spans="2:13">
      <c r="B246" s="173" t="s">
        <v>156</v>
      </c>
      <c r="C246" s="223"/>
      <c r="D246" s="223"/>
      <c r="G246" s="117"/>
    </row>
    <row r="247" spans="2:13">
      <c r="B247" s="211" t="s">
        <v>2</v>
      </c>
      <c r="F247" s="116"/>
      <c r="G247" s="116"/>
      <c r="H247" s="116" t="s">
        <v>185</v>
      </c>
      <c r="I247" s="116"/>
    </row>
    <row r="248" spans="2:13">
      <c r="E248" s="106"/>
      <c r="G248" s="117"/>
    </row>
    <row r="249" spans="2:13">
      <c r="B249" s="149" t="s">
        <v>3</v>
      </c>
      <c r="C249" s="150">
        <v>2011</v>
      </c>
      <c r="D249" s="150">
        <v>2012</v>
      </c>
      <c r="E249" s="151">
        <v>2013</v>
      </c>
      <c r="F249" s="151">
        <v>2014</v>
      </c>
      <c r="G249" s="151">
        <v>2015</v>
      </c>
      <c r="H249" s="151">
        <v>2016</v>
      </c>
      <c r="I249" s="151">
        <v>2017</v>
      </c>
      <c r="J249" s="151">
        <v>2018</v>
      </c>
      <c r="K249" s="151">
        <v>2019</v>
      </c>
      <c r="L249" s="151">
        <v>2020</v>
      </c>
      <c r="M249" s="373">
        <v>2021</v>
      </c>
    </row>
    <row r="250" spans="2:13">
      <c r="B250" s="179" t="s">
        <v>4</v>
      </c>
      <c r="C250" s="180">
        <v>0</v>
      </c>
      <c r="D250" s="180">
        <v>424081</v>
      </c>
      <c r="E250" s="180">
        <v>446546</v>
      </c>
      <c r="F250" s="180">
        <v>0</v>
      </c>
      <c r="G250" s="180">
        <v>0</v>
      </c>
      <c r="H250" s="180">
        <v>0</v>
      </c>
      <c r="I250" s="180">
        <v>0</v>
      </c>
      <c r="J250" s="180">
        <v>0</v>
      </c>
      <c r="K250" s="180">
        <v>0</v>
      </c>
      <c r="L250" s="180">
        <v>0</v>
      </c>
      <c r="M250" s="180">
        <v>0</v>
      </c>
    </row>
    <row r="251" spans="2:13">
      <c r="B251" s="181" t="s">
        <v>6</v>
      </c>
      <c r="C251" s="182">
        <v>5827386</v>
      </c>
      <c r="D251" s="182">
        <v>703522</v>
      </c>
      <c r="E251" s="183">
        <v>123547</v>
      </c>
      <c r="F251" s="183">
        <v>0</v>
      </c>
      <c r="G251" s="183">
        <v>0</v>
      </c>
      <c r="H251" s="183">
        <v>0</v>
      </c>
      <c r="I251" s="183">
        <v>0</v>
      </c>
      <c r="J251" s="183">
        <v>0</v>
      </c>
      <c r="K251" s="183">
        <v>0</v>
      </c>
      <c r="L251" s="183">
        <v>0</v>
      </c>
      <c r="M251" s="183">
        <v>0</v>
      </c>
    </row>
    <row r="252" spans="2:13">
      <c r="B252" s="181" t="s">
        <v>7</v>
      </c>
      <c r="C252" s="182">
        <v>1565527</v>
      </c>
      <c r="D252" s="182">
        <v>2354755</v>
      </c>
      <c r="E252" s="183">
        <v>124428</v>
      </c>
      <c r="F252" s="183">
        <v>0</v>
      </c>
      <c r="G252" s="183">
        <v>0</v>
      </c>
      <c r="H252" s="183">
        <v>0</v>
      </c>
      <c r="I252" s="183">
        <v>0</v>
      </c>
      <c r="J252" s="183">
        <v>0</v>
      </c>
      <c r="K252" s="183">
        <v>0</v>
      </c>
      <c r="L252" s="183">
        <v>0</v>
      </c>
      <c r="M252" s="183">
        <v>0</v>
      </c>
    </row>
    <row r="253" spans="2:13">
      <c r="B253" s="181" t="s">
        <v>8</v>
      </c>
      <c r="C253" s="182">
        <v>0</v>
      </c>
      <c r="D253" s="182">
        <v>0</v>
      </c>
      <c r="E253" s="183">
        <v>6690</v>
      </c>
      <c r="F253" s="183">
        <v>0</v>
      </c>
      <c r="G253" s="183">
        <v>0</v>
      </c>
      <c r="H253" s="183">
        <v>0</v>
      </c>
      <c r="I253" s="183">
        <v>0</v>
      </c>
      <c r="J253" s="183">
        <v>0</v>
      </c>
      <c r="K253" s="183">
        <v>0</v>
      </c>
      <c r="L253" s="183">
        <v>0</v>
      </c>
      <c r="M253" s="183">
        <v>0</v>
      </c>
    </row>
    <row r="254" spans="2:13">
      <c r="B254" s="181" t="s">
        <v>9</v>
      </c>
      <c r="C254" s="182">
        <v>34846</v>
      </c>
      <c r="D254" s="182">
        <v>0</v>
      </c>
      <c r="E254" s="183">
        <v>0</v>
      </c>
      <c r="F254" s="183">
        <v>0</v>
      </c>
      <c r="G254" s="183">
        <v>0</v>
      </c>
      <c r="H254" s="183">
        <v>0</v>
      </c>
      <c r="I254" s="183">
        <v>0</v>
      </c>
      <c r="J254" s="183">
        <v>0</v>
      </c>
      <c r="K254" s="183">
        <v>0</v>
      </c>
      <c r="L254" s="183">
        <v>0</v>
      </c>
      <c r="M254" s="183">
        <v>0</v>
      </c>
    </row>
    <row r="255" spans="2:13">
      <c r="B255" s="181" t="s">
        <v>10</v>
      </c>
      <c r="C255" s="182">
        <v>5960552</v>
      </c>
      <c r="D255" s="182">
        <v>346423</v>
      </c>
      <c r="E255" s="183">
        <v>0</v>
      </c>
      <c r="F255" s="183">
        <v>0</v>
      </c>
      <c r="G255" s="183">
        <v>0</v>
      </c>
      <c r="H255" s="183">
        <v>0</v>
      </c>
      <c r="I255" s="183">
        <v>0</v>
      </c>
      <c r="J255" s="183">
        <v>0</v>
      </c>
      <c r="K255" s="183">
        <v>0</v>
      </c>
      <c r="L255" s="183">
        <v>0</v>
      </c>
      <c r="M255" s="183">
        <v>0</v>
      </c>
    </row>
    <row r="256" spans="2:13">
      <c r="B256" s="181" t="s">
        <v>11</v>
      </c>
      <c r="C256" s="182">
        <v>2513568</v>
      </c>
      <c r="D256" s="182">
        <v>731193</v>
      </c>
      <c r="E256" s="183">
        <v>156640</v>
      </c>
      <c r="F256" s="183">
        <v>0</v>
      </c>
      <c r="G256" s="183">
        <v>1133338.4879999999</v>
      </c>
      <c r="H256" s="183">
        <v>2539189.952</v>
      </c>
      <c r="I256" s="183">
        <v>243655</v>
      </c>
      <c r="J256" s="183">
        <v>0</v>
      </c>
      <c r="K256" s="183">
        <v>10029.412</v>
      </c>
      <c r="L256" s="183">
        <v>6686.2749999999996</v>
      </c>
      <c r="M256" s="183">
        <v>0</v>
      </c>
    </row>
    <row r="257" spans="2:13">
      <c r="B257" s="181" t="s">
        <v>12</v>
      </c>
      <c r="C257" s="182">
        <v>0</v>
      </c>
      <c r="D257" s="182">
        <v>0</v>
      </c>
      <c r="E257" s="183">
        <v>0</v>
      </c>
      <c r="F257" s="183">
        <v>0</v>
      </c>
      <c r="G257" s="183">
        <v>0</v>
      </c>
      <c r="H257" s="183">
        <v>0</v>
      </c>
      <c r="I257" s="183">
        <v>0</v>
      </c>
      <c r="J257" s="183">
        <v>0</v>
      </c>
      <c r="K257" s="183">
        <v>0</v>
      </c>
      <c r="L257" s="183">
        <v>0</v>
      </c>
      <c r="M257" s="183">
        <v>0</v>
      </c>
    </row>
    <row r="258" spans="2:13">
      <c r="B258" s="181" t="s">
        <v>13</v>
      </c>
      <c r="C258" s="182">
        <v>0</v>
      </c>
      <c r="D258" s="182">
        <v>0</v>
      </c>
      <c r="E258" s="183">
        <v>0</v>
      </c>
      <c r="F258" s="183">
        <v>0</v>
      </c>
      <c r="G258" s="183">
        <v>0</v>
      </c>
      <c r="H258" s="183">
        <v>0</v>
      </c>
      <c r="I258" s="183">
        <v>0</v>
      </c>
      <c r="J258" s="183">
        <v>0</v>
      </c>
      <c r="K258" s="183">
        <v>0</v>
      </c>
      <c r="L258" s="183">
        <v>0</v>
      </c>
      <c r="M258" s="183">
        <v>0</v>
      </c>
    </row>
    <row r="259" spans="2:13">
      <c r="B259" s="181" t="s">
        <v>608</v>
      </c>
      <c r="C259" s="182"/>
      <c r="D259" s="182"/>
      <c r="E259" s="183"/>
      <c r="F259" s="183"/>
      <c r="G259" s="183"/>
      <c r="H259" s="183"/>
      <c r="I259" s="183"/>
      <c r="J259" s="183"/>
      <c r="K259" s="183">
        <v>0</v>
      </c>
      <c r="L259" s="183">
        <v>0</v>
      </c>
      <c r="M259" s="183">
        <v>0</v>
      </c>
    </row>
    <row r="260" spans="2:13">
      <c r="B260" s="181" t="s">
        <v>14</v>
      </c>
      <c r="C260" s="182">
        <v>466496</v>
      </c>
      <c r="D260" s="182">
        <v>0</v>
      </c>
      <c r="E260" s="183">
        <v>0</v>
      </c>
      <c r="F260" s="183">
        <v>0</v>
      </c>
      <c r="G260" s="183">
        <v>0</v>
      </c>
      <c r="H260" s="183">
        <v>0</v>
      </c>
      <c r="I260" s="183">
        <v>0</v>
      </c>
      <c r="J260" s="183">
        <v>0</v>
      </c>
      <c r="K260" s="183">
        <v>0</v>
      </c>
      <c r="L260" s="183">
        <v>0</v>
      </c>
      <c r="M260" s="183">
        <v>0</v>
      </c>
    </row>
    <row r="261" spans="2:13">
      <c r="B261" s="181" t="s">
        <v>15</v>
      </c>
      <c r="C261" s="182">
        <v>7221205</v>
      </c>
      <c r="D261" s="182">
        <v>0</v>
      </c>
      <c r="E261" s="183">
        <v>0</v>
      </c>
      <c r="F261" s="183">
        <v>0</v>
      </c>
      <c r="G261" s="183">
        <v>0</v>
      </c>
      <c r="H261" s="183">
        <v>0</v>
      </c>
      <c r="I261" s="183">
        <v>0</v>
      </c>
      <c r="J261" s="183">
        <v>0</v>
      </c>
      <c r="K261" s="183">
        <v>0</v>
      </c>
      <c r="L261" s="183">
        <v>0</v>
      </c>
      <c r="M261" s="183">
        <v>0</v>
      </c>
    </row>
    <row r="262" spans="2:13">
      <c r="B262" s="181" t="s">
        <v>16</v>
      </c>
      <c r="C262" s="184">
        <v>143664</v>
      </c>
      <c r="D262" s="184">
        <v>61104</v>
      </c>
      <c r="E262" s="184">
        <v>0</v>
      </c>
      <c r="F262" s="184">
        <v>0</v>
      </c>
      <c r="G262" s="184">
        <v>0</v>
      </c>
      <c r="H262" s="184">
        <v>0</v>
      </c>
      <c r="I262" s="184">
        <v>0</v>
      </c>
      <c r="J262" s="184">
        <v>0</v>
      </c>
      <c r="K262" s="184">
        <v>0</v>
      </c>
      <c r="L262" s="184">
        <v>0</v>
      </c>
      <c r="M262" s="184">
        <v>0</v>
      </c>
    </row>
    <row r="263" spans="2:13">
      <c r="B263" s="181" t="s">
        <v>17</v>
      </c>
      <c r="C263" s="182">
        <v>199894</v>
      </c>
      <c r="D263" s="182">
        <v>0</v>
      </c>
      <c r="E263" s="183">
        <v>0</v>
      </c>
      <c r="F263" s="183">
        <v>0</v>
      </c>
      <c r="G263" s="183">
        <v>0</v>
      </c>
      <c r="H263" s="183">
        <v>0</v>
      </c>
      <c r="I263" s="183">
        <v>0</v>
      </c>
      <c r="J263" s="183">
        <v>0</v>
      </c>
      <c r="K263" s="183">
        <v>0</v>
      </c>
      <c r="L263" s="183">
        <v>0</v>
      </c>
      <c r="M263" s="183">
        <v>0</v>
      </c>
    </row>
    <row r="264" spans="2:13">
      <c r="B264" s="181" t="s">
        <v>84</v>
      </c>
      <c r="C264" s="182">
        <v>9912</v>
      </c>
      <c r="D264" s="182">
        <v>0</v>
      </c>
      <c r="E264" s="183">
        <v>0</v>
      </c>
      <c r="F264" s="183">
        <v>342690</v>
      </c>
      <c r="G264" s="183">
        <v>0</v>
      </c>
      <c r="H264" s="183">
        <v>0</v>
      </c>
      <c r="I264" s="183">
        <v>0</v>
      </c>
      <c r="J264" s="183">
        <v>0</v>
      </c>
      <c r="K264" s="183">
        <v>0</v>
      </c>
      <c r="L264" s="183">
        <v>0</v>
      </c>
      <c r="M264" s="183">
        <v>0</v>
      </c>
    </row>
    <row r="265" spans="2:13">
      <c r="B265" s="181" t="s">
        <v>19</v>
      </c>
      <c r="C265" s="182">
        <v>521764</v>
      </c>
      <c r="D265" s="182">
        <v>1167892</v>
      </c>
      <c r="E265" s="183">
        <v>0</v>
      </c>
      <c r="F265" s="183">
        <v>776888</v>
      </c>
      <c r="G265" s="183">
        <v>0</v>
      </c>
      <c r="H265" s="183">
        <v>0</v>
      </c>
      <c r="I265" s="183">
        <v>0</v>
      </c>
      <c r="J265" s="183">
        <v>0</v>
      </c>
      <c r="K265" s="183">
        <v>0</v>
      </c>
      <c r="L265" s="183">
        <v>0</v>
      </c>
      <c r="M265" s="183">
        <v>0</v>
      </c>
    </row>
    <row r="266" spans="2:13">
      <c r="B266" s="181" t="s">
        <v>20</v>
      </c>
      <c r="C266" s="182">
        <v>25257940</v>
      </c>
      <c r="D266" s="182">
        <v>5831572</v>
      </c>
      <c r="E266" s="183">
        <v>11500758</v>
      </c>
      <c r="F266" s="183">
        <v>9961864</v>
      </c>
      <c r="G266" s="183">
        <v>10172283.534</v>
      </c>
      <c r="H266" s="183">
        <v>11624341.845000001</v>
      </c>
      <c r="I266" s="183">
        <v>6501612.3439999996</v>
      </c>
      <c r="J266" s="183">
        <v>3845890.8020000001</v>
      </c>
      <c r="K266" s="183">
        <v>9109650.5370000005</v>
      </c>
      <c r="L266" s="183">
        <v>7634556.1490000002</v>
      </c>
      <c r="M266" s="183">
        <v>4885315</v>
      </c>
    </row>
    <row r="267" spans="2:13" ht="13.5" thickBot="1">
      <c r="B267" s="202"/>
      <c r="C267" s="221"/>
      <c r="D267" s="221"/>
      <c r="E267" s="222"/>
      <c r="F267" s="222"/>
      <c r="G267" s="222"/>
      <c r="H267" s="222"/>
      <c r="I267" s="222"/>
      <c r="J267" s="177"/>
    </row>
    <row r="268" spans="2:13" ht="13.5" thickTop="1">
      <c r="B268" s="170" t="s">
        <v>21</v>
      </c>
      <c r="C268" s="178">
        <f t="shared" ref="C268:H268" si="9">SUM(C250:C266)</f>
        <v>49722754</v>
      </c>
      <c r="D268" s="178">
        <f t="shared" si="9"/>
        <v>11620542</v>
      </c>
      <c r="E268" s="178">
        <f t="shared" si="9"/>
        <v>12358609</v>
      </c>
      <c r="F268" s="178">
        <f t="shared" si="9"/>
        <v>11081442</v>
      </c>
      <c r="G268" s="178">
        <f t="shared" si="9"/>
        <v>11305622.022</v>
      </c>
      <c r="H268" s="178">
        <f t="shared" si="9"/>
        <v>14163531.797</v>
      </c>
      <c r="I268" s="178">
        <f>SUM(I250:I266)</f>
        <v>6745267.3439999996</v>
      </c>
      <c r="J268" s="178">
        <f>SUM(J250:J266)</f>
        <v>3845890.8020000001</v>
      </c>
      <c r="K268" s="178">
        <f>SUM(K250:K266)</f>
        <v>9119679.949000001</v>
      </c>
      <c r="L268" s="178">
        <f>SUM(L250:L266)</f>
        <v>7641242.4240000006</v>
      </c>
      <c r="M268" s="374">
        <f>SUM(M250:M266)</f>
        <v>4885315</v>
      </c>
    </row>
    <row r="269" spans="2:13">
      <c r="B269" s="208" t="s">
        <v>209</v>
      </c>
      <c r="G269" s="117"/>
    </row>
    <row r="270" spans="2:13">
      <c r="B270" s="10"/>
      <c r="G270" s="117"/>
    </row>
    <row r="271" spans="2:13">
      <c r="G271" s="117"/>
    </row>
    <row r="272" spans="2:13">
      <c r="G272" s="117"/>
    </row>
    <row r="273" spans="7:7">
      <c r="G273" s="117"/>
    </row>
    <row r="274" spans="7:7">
      <c r="G274" s="117"/>
    </row>
    <row r="275" spans="7:7">
      <c r="G275" s="117"/>
    </row>
    <row r="276" spans="7:7">
      <c r="G276" s="117"/>
    </row>
    <row r="277" spans="7:7">
      <c r="G277" s="117"/>
    </row>
    <row r="278" spans="7:7">
      <c r="G278" s="117"/>
    </row>
    <row r="279" spans="7:7">
      <c r="G279" s="117"/>
    </row>
    <row r="280" spans="7:7">
      <c r="G280" s="117"/>
    </row>
    <row r="281" spans="7:7">
      <c r="G281" s="117"/>
    </row>
    <row r="282" spans="7:7">
      <c r="G282" s="117"/>
    </row>
    <row r="283" spans="7:7">
      <c r="G283" s="117"/>
    </row>
    <row r="284" spans="7:7">
      <c r="G284" s="117"/>
    </row>
    <row r="285" spans="7:7">
      <c r="G285" s="117"/>
    </row>
    <row r="286" spans="7:7">
      <c r="G286" s="117"/>
    </row>
    <row r="287" spans="7:7">
      <c r="G287" s="117"/>
    </row>
    <row r="288" spans="7:7">
      <c r="G288" s="117"/>
    </row>
    <row r="289" spans="7:7">
      <c r="G289" s="117"/>
    </row>
    <row r="290" spans="7:7">
      <c r="G290" s="117"/>
    </row>
    <row r="291" spans="7:7">
      <c r="G291" s="117"/>
    </row>
    <row r="292" spans="7:7">
      <c r="G292" s="117"/>
    </row>
    <row r="293" spans="7:7">
      <c r="G293" s="117"/>
    </row>
    <row r="294" spans="7:7">
      <c r="G294" s="117"/>
    </row>
    <row r="295" spans="7:7">
      <c r="G295" s="117"/>
    </row>
    <row r="296" spans="7:7">
      <c r="G296" s="117"/>
    </row>
    <row r="297" spans="7:7">
      <c r="G297" s="117"/>
    </row>
    <row r="298" spans="7:7">
      <c r="G298" s="117"/>
    </row>
    <row r="299" spans="7:7">
      <c r="G299" s="117"/>
    </row>
    <row r="300" spans="7:7">
      <c r="G300" s="117"/>
    </row>
    <row r="301" spans="7:7">
      <c r="G301" s="117"/>
    </row>
    <row r="302" spans="7:7">
      <c r="G302" s="117"/>
    </row>
    <row r="303" spans="7:7">
      <c r="G303" s="117"/>
    </row>
    <row r="304" spans="7:7">
      <c r="G304" s="117"/>
    </row>
    <row r="305" spans="7:7">
      <c r="G305" s="117"/>
    </row>
    <row r="306" spans="7:7">
      <c r="G306" s="117"/>
    </row>
    <row r="307" spans="7:7">
      <c r="G307" s="117"/>
    </row>
    <row r="308" spans="7:7">
      <c r="G308" s="117"/>
    </row>
    <row r="309" spans="7:7">
      <c r="G309" s="117"/>
    </row>
    <row r="310" spans="7:7">
      <c r="G310" s="117"/>
    </row>
    <row r="311" spans="7:7">
      <c r="G311" s="117"/>
    </row>
    <row r="312" spans="7:7">
      <c r="G312" s="117"/>
    </row>
    <row r="313" spans="7:7">
      <c r="G313" s="117"/>
    </row>
    <row r="314" spans="7:7">
      <c r="G314" s="117"/>
    </row>
    <row r="315" spans="7:7">
      <c r="G315" s="117"/>
    </row>
    <row r="316" spans="7:7">
      <c r="G316" s="117"/>
    </row>
    <row r="317" spans="7:7">
      <c r="G317" s="117"/>
    </row>
    <row r="318" spans="7:7">
      <c r="G318" s="117"/>
    </row>
    <row r="319" spans="7:7">
      <c r="G319" s="117"/>
    </row>
    <row r="320" spans="7:7">
      <c r="G320" s="117"/>
    </row>
    <row r="321" spans="7:7">
      <c r="G321" s="117"/>
    </row>
    <row r="322" spans="7:7">
      <c r="G322" s="117"/>
    </row>
    <row r="323" spans="7:7">
      <c r="G323" s="117"/>
    </row>
    <row r="324" spans="7:7">
      <c r="G324" s="117"/>
    </row>
    <row r="325" spans="7:7">
      <c r="G325" s="117"/>
    </row>
    <row r="326" spans="7:7">
      <c r="G326" s="117"/>
    </row>
    <row r="327" spans="7:7">
      <c r="G327" s="117"/>
    </row>
    <row r="328" spans="7:7">
      <c r="G328" s="117"/>
    </row>
    <row r="329" spans="7:7">
      <c r="G329" s="117"/>
    </row>
    <row r="330" spans="7:7">
      <c r="G330" s="117"/>
    </row>
    <row r="331" spans="7:7">
      <c r="G331" s="117"/>
    </row>
    <row r="332" spans="7:7">
      <c r="G332" s="117"/>
    </row>
    <row r="333" spans="7:7">
      <c r="G333" s="117"/>
    </row>
    <row r="334" spans="7:7">
      <c r="G334" s="117"/>
    </row>
    <row r="335" spans="7:7">
      <c r="G335" s="117"/>
    </row>
    <row r="336" spans="7:7">
      <c r="G336" s="117"/>
    </row>
    <row r="337" spans="7:7">
      <c r="G337" s="117"/>
    </row>
    <row r="338" spans="7:7">
      <c r="G338" s="117"/>
    </row>
    <row r="339" spans="7:7">
      <c r="G339" s="117"/>
    </row>
    <row r="340" spans="7:7">
      <c r="G340" s="117"/>
    </row>
    <row r="341" spans="7:7">
      <c r="G341" s="117"/>
    </row>
    <row r="342" spans="7:7">
      <c r="G342" s="117"/>
    </row>
    <row r="343" spans="7:7">
      <c r="G343" s="117"/>
    </row>
    <row r="344" spans="7:7">
      <c r="G344" s="117"/>
    </row>
    <row r="345" spans="7:7">
      <c r="G345" s="117"/>
    </row>
    <row r="346" spans="7:7">
      <c r="G346" s="117"/>
    </row>
    <row r="347" spans="7:7">
      <c r="G347" s="117"/>
    </row>
    <row r="348" spans="7:7">
      <c r="G348" s="117"/>
    </row>
    <row r="349" spans="7:7">
      <c r="G349" s="117"/>
    </row>
    <row r="350" spans="7:7">
      <c r="G350" s="117"/>
    </row>
    <row r="351" spans="7:7">
      <c r="G351" s="117"/>
    </row>
    <row r="352" spans="7:7">
      <c r="G352" s="117"/>
    </row>
    <row r="353" spans="7:7">
      <c r="G353" s="117"/>
    </row>
    <row r="354" spans="7:7">
      <c r="G354" s="117"/>
    </row>
    <row r="355" spans="7:7">
      <c r="G355" s="117"/>
    </row>
    <row r="356" spans="7:7">
      <c r="G356" s="117"/>
    </row>
    <row r="357" spans="7:7">
      <c r="G357" s="117"/>
    </row>
    <row r="358" spans="7:7">
      <c r="G358" s="117"/>
    </row>
    <row r="359" spans="7:7">
      <c r="G359" s="117"/>
    </row>
    <row r="360" spans="7:7">
      <c r="G360" s="117"/>
    </row>
    <row r="361" spans="7:7">
      <c r="G361" s="117"/>
    </row>
    <row r="362" spans="7:7">
      <c r="G362" s="117"/>
    </row>
    <row r="363" spans="7:7">
      <c r="G363" s="117"/>
    </row>
    <row r="364" spans="7:7">
      <c r="G364" s="117"/>
    </row>
    <row r="365" spans="7:7">
      <c r="G365" s="117"/>
    </row>
    <row r="366" spans="7:7">
      <c r="G366" s="117"/>
    </row>
    <row r="367" spans="7:7">
      <c r="G367" s="117"/>
    </row>
    <row r="368" spans="7:7">
      <c r="G368" s="117"/>
    </row>
    <row r="369" spans="7:7">
      <c r="G369" s="117"/>
    </row>
    <row r="370" spans="7:7">
      <c r="G370" s="117"/>
    </row>
    <row r="371" spans="7:7">
      <c r="G371" s="117"/>
    </row>
    <row r="1140" spans="2:4">
      <c r="B1140" s="73"/>
      <c r="C1140" s="97"/>
      <c r="D1140" s="97"/>
    </row>
    <row r="1141" spans="2:4">
      <c r="B1141" s="73"/>
      <c r="C1141" s="97"/>
      <c r="D1141" s="97"/>
    </row>
    <row r="1142" spans="2:4">
      <c r="B1142" s="73"/>
      <c r="C1142" s="97"/>
      <c r="D1142" s="97"/>
    </row>
    <row r="1143" spans="2:4">
      <c r="B1143" s="74"/>
      <c r="C1143" s="98"/>
      <c r="D1143" s="98"/>
    </row>
    <row r="1144" spans="2:4">
      <c r="B1144" s="75" t="s">
        <v>3</v>
      </c>
      <c r="C1144" s="75">
        <v>2011</v>
      </c>
      <c r="D1144" s="98"/>
    </row>
    <row r="1145" spans="2:4">
      <c r="B1145" s="76" t="s">
        <v>4</v>
      </c>
      <c r="C1145" s="99" t="e">
        <f>SUM(C7,C37,C67,C97,Ministerios!C175,#REF!,C159,C190,C220,C250)</f>
        <v>#REF!</v>
      </c>
      <c r="D1145" s="98"/>
    </row>
    <row r="1146" spans="2:4">
      <c r="B1146" s="76" t="s">
        <v>6</v>
      </c>
      <c r="C1146" s="99" t="e">
        <f>SUM(C8,C38,C68,C98,Ministerios!C176,#REF!,C160,C191,C221,C251)</f>
        <v>#REF!</v>
      </c>
      <c r="D1146" s="98"/>
    </row>
    <row r="1147" spans="2:4">
      <c r="B1147" s="76" t="s">
        <v>7</v>
      </c>
      <c r="C1147" s="99" t="e">
        <f>SUM(C9,C39,C69,C99,Ministerios!C177,#REF!,C161,C192,C222,C252)</f>
        <v>#REF!</v>
      </c>
      <c r="D1147" s="98"/>
    </row>
    <row r="1148" spans="2:4">
      <c r="B1148" s="76" t="s">
        <v>8</v>
      </c>
      <c r="C1148" s="99" t="e">
        <f>SUM(C10,C40,C70,C100,Ministerios!C178,#REF!,C162,C193,C223,C253)</f>
        <v>#REF!</v>
      </c>
      <c r="D1148" s="98"/>
    </row>
    <row r="1149" spans="2:4">
      <c r="B1149" s="76" t="s">
        <v>9</v>
      </c>
      <c r="C1149" s="99" t="e">
        <f>SUM(C11,C41,C71,C101,Ministerios!C179,#REF!,C163,C194,C224,C254)</f>
        <v>#REF!</v>
      </c>
      <c r="D1149" s="98"/>
    </row>
    <row r="1150" spans="2:4">
      <c r="B1150" s="76" t="s">
        <v>10</v>
      </c>
      <c r="C1150" s="99" t="e">
        <f>SUM(C12,C42,C72,C102,Ministerios!C180,#REF!,C164,C195,C225,C255)</f>
        <v>#REF!</v>
      </c>
      <c r="D1150" s="98"/>
    </row>
    <row r="1151" spans="2:4">
      <c r="B1151" s="76" t="s">
        <v>11</v>
      </c>
      <c r="C1151" s="99" t="e">
        <f>SUM(C13,C43,C73,C103,Ministerios!C181,#REF!,C165,C196,C226,C256)</f>
        <v>#REF!</v>
      </c>
      <c r="D1151" s="98"/>
    </row>
    <row r="1152" spans="2:4">
      <c r="B1152" s="76" t="s">
        <v>12</v>
      </c>
      <c r="C1152" s="99" t="e">
        <f>SUM(C14,C44,C74,C104,Ministerios!C182,#REF!,C166,C197,C227,C257)</f>
        <v>#REF!</v>
      </c>
      <c r="D1152" s="98"/>
    </row>
    <row r="1153" spans="2:4">
      <c r="B1153" s="76" t="s">
        <v>13</v>
      </c>
      <c r="C1153" s="99" t="e">
        <f>SUM(C15,C45,C75,C105,Ministerios!C183,#REF!,C167,C198,C228,C258)</f>
        <v>#REF!</v>
      </c>
      <c r="D1153" s="98"/>
    </row>
    <row r="1154" spans="2:4">
      <c r="B1154" s="76" t="s">
        <v>14</v>
      </c>
      <c r="C1154" s="99" t="e">
        <f>SUM(C17,C47,C77,C107,Ministerios!C185,#REF!,C169,C200,C230,C260)</f>
        <v>#REF!</v>
      </c>
      <c r="D1154" s="98"/>
    </row>
    <row r="1155" spans="2:4">
      <c r="B1155" s="76" t="s">
        <v>15</v>
      </c>
      <c r="C1155" s="99" t="e">
        <f>SUM(C18,C48,C78,C108,Ministerios!C186,#REF!,C170,C201,C231,C261)</f>
        <v>#REF!</v>
      </c>
      <c r="D1155" s="98"/>
    </row>
    <row r="1156" spans="2:4">
      <c r="B1156" s="76" t="s">
        <v>16</v>
      </c>
      <c r="C1156" s="99" t="e">
        <f>SUM(C19,C49,C79,C109,Ministerios!C187,#REF!,C171,C202,C232,C262)</f>
        <v>#REF!</v>
      </c>
      <c r="D1156" s="98"/>
    </row>
    <row r="1157" spans="2:4">
      <c r="B1157" s="76" t="s">
        <v>17</v>
      </c>
      <c r="C1157" s="99" t="e">
        <f>SUM(C20,C50,C80,C110,Ministerios!C188,#REF!,C172,C203,C233,C263)</f>
        <v>#REF!</v>
      </c>
      <c r="D1157" s="98"/>
    </row>
    <row r="1158" spans="2:4">
      <c r="B1158" s="76" t="s">
        <v>84</v>
      </c>
      <c r="C1158" s="99" t="e">
        <f>SUM(C21,C51,C81,C111,Ministerios!C189,#REF!,C173,C204,C234,C264)</f>
        <v>#REF!</v>
      </c>
      <c r="D1158" s="98"/>
    </row>
    <row r="1159" spans="2:4">
      <c r="B1159" s="76" t="s">
        <v>19</v>
      </c>
      <c r="C1159" s="99" t="e">
        <f>SUM(C22,C52,C82,C112,Ministerios!C190,#REF!,C174,C205,C235,C265)</f>
        <v>#REF!</v>
      </c>
      <c r="D1159" s="98"/>
    </row>
    <row r="1160" spans="2:4">
      <c r="B1160" s="76" t="s">
        <v>20</v>
      </c>
      <c r="C1160" s="99" t="e">
        <f>SUM(C23,C53,C83,C113,Ministerios!C191,#REF!,C175,C206,C236,C266)</f>
        <v>#REF!</v>
      </c>
      <c r="D1160" s="98"/>
    </row>
    <row r="1161" spans="2:4">
      <c r="B1161" s="75"/>
      <c r="C1161" s="99"/>
      <c r="D1161" s="98"/>
    </row>
    <row r="1162" spans="2:4">
      <c r="B1162" s="77" t="s">
        <v>21</v>
      </c>
      <c r="C1162" s="78" t="e">
        <f>SUM(C25,C55,C85,C115,Ministerios!C193,#REF!,C177,C208,C238,C268)</f>
        <v>#REF!</v>
      </c>
      <c r="D1162" s="98"/>
    </row>
    <row r="1163" spans="2:4">
      <c r="B1163" s="79"/>
      <c r="C1163" s="98"/>
      <c r="D1163" s="98"/>
    </row>
    <row r="1164" spans="2:4">
      <c r="B1164" s="73"/>
      <c r="C1164" s="97"/>
      <c r="D1164" s="97"/>
    </row>
    <row r="1165" spans="2:4">
      <c r="B1165" s="73"/>
      <c r="C1165" s="97"/>
      <c r="D1165" s="97"/>
    </row>
    <row r="1166" spans="2:4">
      <c r="B1166" s="73"/>
      <c r="C1166" s="97"/>
      <c r="D1166" s="97"/>
    </row>
    <row r="1167" spans="2:4">
      <c r="B1167" s="73"/>
      <c r="C1167" s="97"/>
      <c r="D1167" s="97"/>
    </row>
    <row r="1168" spans="2:4">
      <c r="B1168" s="73"/>
      <c r="C1168" s="97"/>
      <c r="D1168" s="97"/>
    </row>
    <row r="1169" spans="2:4">
      <c r="B1169" s="73"/>
      <c r="C1169" s="97"/>
      <c r="D1169" s="97"/>
    </row>
    <row r="1170" spans="2:4">
      <c r="B1170" s="73"/>
      <c r="C1170" s="97"/>
      <c r="D1170" s="97"/>
    </row>
    <row r="1171" spans="2:4">
      <c r="B1171" s="73"/>
      <c r="C1171" s="97"/>
      <c r="D1171" s="97"/>
    </row>
    <row r="1172" spans="2:4">
      <c r="B1172" s="73"/>
      <c r="C1172" s="97"/>
      <c r="D1172" s="97"/>
    </row>
    <row r="1173" spans="2:4">
      <c r="B1173" s="73"/>
      <c r="C1173" s="97"/>
      <c r="D1173" s="97"/>
    </row>
    <row r="1174" spans="2:4">
      <c r="B1174" s="73"/>
      <c r="C1174" s="97"/>
      <c r="D1174" s="97"/>
    </row>
    <row r="1175" spans="2:4">
      <c r="B1175" s="73"/>
      <c r="C1175" s="97"/>
      <c r="D1175" s="97"/>
    </row>
    <row r="1176" spans="2:4">
      <c r="B1176" s="73"/>
      <c r="C1176" s="97"/>
      <c r="D1176" s="97"/>
    </row>
    <row r="1177" spans="2:4">
      <c r="B1177" s="73"/>
      <c r="C1177" s="97"/>
      <c r="D1177" s="97"/>
    </row>
    <row r="1178" spans="2:4">
      <c r="B1178" s="73"/>
      <c r="C1178" s="97"/>
      <c r="D1178" s="97"/>
    </row>
    <row r="1179" spans="2:4">
      <c r="B1179" s="73"/>
      <c r="C1179" s="97"/>
      <c r="D1179" s="97"/>
    </row>
    <row r="1180" spans="2:4">
      <c r="B1180" s="73"/>
      <c r="C1180" s="97"/>
      <c r="D1180" s="97"/>
    </row>
    <row r="1181" spans="2:4">
      <c r="B1181" s="73"/>
      <c r="C1181" s="97"/>
      <c r="D1181" s="97"/>
    </row>
    <row r="1182" spans="2:4">
      <c r="B1182" s="73"/>
      <c r="C1182" s="97"/>
      <c r="D1182" s="97"/>
    </row>
  </sheetData>
  <phoneticPr fontId="14" type="noConversion"/>
  <hyperlinks>
    <hyperlink ref="N124" location="'Indice Regiones'!A1" display="&lt; Volver &gt;" xr:uid="{00000000-0004-0000-0700-000000000000}"/>
    <hyperlink ref="H34" location="'Indice Regiones'!A1" display="&lt; Volver &gt;" xr:uid="{00000000-0004-0000-0700-000001000000}"/>
    <hyperlink ref="H64" location="'Indice Regiones'!A1" display="&lt; Volver &gt;" xr:uid="{00000000-0004-0000-0700-000002000000}"/>
    <hyperlink ref="H94" location="'Indice Regiones'!A1" display="&lt; Volver &gt;" xr:uid="{00000000-0004-0000-0700-000003000000}"/>
    <hyperlink ref="H156" location="'Indice Regiones'!A1" display="&lt; Volver &gt;" xr:uid="{00000000-0004-0000-0700-000004000000}"/>
    <hyperlink ref="H187" location="'Indice Regiones'!A1" display="&lt; Volver &gt;" xr:uid="{00000000-0004-0000-0700-000005000000}"/>
    <hyperlink ref="H217" location="'Indice Regiones'!A1" display="&lt; Volver &gt;" xr:uid="{00000000-0004-0000-0700-000006000000}"/>
    <hyperlink ref="H247" location="'Indice Regiones'!A1" display="&lt; Volver &gt;" xr:uid="{00000000-0004-0000-0700-000007000000}"/>
    <hyperlink ref="H4" location="'Indice Regiones'!A1" display="&lt; Volver &gt;" xr:uid="{00000000-0004-0000-0700-000008000000}"/>
  </hyperlinks>
  <pageMargins left="0.75" right="0.75" top="1" bottom="1" header="0" footer="0"/>
  <pageSetup orientation="portrait" r:id="rId1"/>
  <headerFooter alignWithMargins="0"/>
  <ignoredErrors>
    <ignoredError sqref="D25:E25 C145:F145 C177:E177 J145:M1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INICIO</vt:lpstr>
      <vt:lpstr>Notas Técnicas</vt:lpstr>
      <vt:lpstr>Notas Conceptuales</vt:lpstr>
      <vt:lpstr>Indice Regiones</vt:lpstr>
      <vt:lpstr>Indice Municipios</vt:lpstr>
      <vt:lpstr>I Total</vt:lpstr>
      <vt:lpstr>I Sectorial</vt:lpstr>
      <vt:lpstr>Ministerios</vt:lpstr>
      <vt:lpstr>Otros Min. Dipres</vt:lpstr>
      <vt:lpstr>Otros Min. Dipres (2)</vt:lpstr>
      <vt:lpstr>I Regional</vt:lpstr>
      <vt:lpstr>ISAR</vt:lpstr>
      <vt:lpstr>IRAL</vt:lpstr>
      <vt:lpstr>Inversión GORE</vt:lpstr>
      <vt:lpstr>CP</vt:lpstr>
      <vt:lpstr>Municipalidades</vt:lpstr>
      <vt:lpstr>Inversión Municipal</vt:lpstr>
      <vt:lpstr>Metro y Sanitarias</vt:lpstr>
      <vt:lpstr>Población e ICE</vt:lpstr>
      <vt:lpstr>Inversión_Pública_Efectiva_Total_Municipios_Región_del_Maule</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Dolores Vera</dc:creator>
  <cp:lastModifiedBy>Fernanda Maturana</cp:lastModifiedBy>
  <dcterms:created xsi:type="dcterms:W3CDTF">2011-07-26T13:04:07Z</dcterms:created>
  <dcterms:modified xsi:type="dcterms:W3CDTF">2022-05-30T19:14:47Z</dcterms:modified>
</cp:coreProperties>
</file>